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se.envir.ee\Kasutajad$\KA\48503036015\Desktop\2017. aasta aruanded\Lõpparuandlus\Väljalaskmete seire\"/>
    </mc:Choice>
  </mc:AlternateContent>
  <bookViews>
    <workbookView xWindow="0" yWindow="0" windowWidth="28800" windowHeight="12045"/>
  </bookViews>
  <sheets>
    <sheet name="tabel" sheetId="1" r:id="rId1"/>
  </sheets>
  <calcPr calcId="152511"/>
</workbook>
</file>

<file path=xl/calcChain.xml><?xml version="1.0" encoding="utf-8"?>
<calcChain xmlns="http://schemas.openxmlformats.org/spreadsheetml/2006/main">
  <c r="N88" i="1" l="1"/>
  <c r="N89" i="1"/>
  <c r="N90" i="1"/>
  <c r="M89" i="1"/>
  <c r="M90" i="1"/>
  <c r="M88" i="1"/>
  <c r="J89" i="1"/>
  <c r="J90" i="1"/>
  <c r="J88" i="1"/>
  <c r="G88" i="1"/>
  <c r="M199" i="1"/>
  <c r="G199" i="1"/>
  <c r="N96" i="1" l="1"/>
  <c r="N95" i="1"/>
  <c r="N94" i="1"/>
  <c r="N93" i="1"/>
  <c r="N92" i="1"/>
  <c r="N91" i="1"/>
  <c r="M96" i="1"/>
  <c r="M95" i="1"/>
  <c r="M94" i="1"/>
  <c r="M93" i="1"/>
  <c r="M92" i="1"/>
  <c r="M91" i="1"/>
  <c r="I96" i="1"/>
  <c r="I95" i="1"/>
  <c r="I94" i="1"/>
  <c r="I92" i="1"/>
  <c r="I93" i="1"/>
  <c r="I91" i="1"/>
  <c r="G90" i="1"/>
  <c r="G89" i="1"/>
  <c r="N200" i="1"/>
  <c r="J200" i="1"/>
  <c r="H200" i="1"/>
  <c r="G200" i="1"/>
  <c r="N199" i="1"/>
  <c r="J199" i="1"/>
  <c r="H199" i="1"/>
  <c r="N136" i="1"/>
  <c r="M136" i="1"/>
  <c r="J136" i="1"/>
  <c r="H136" i="1"/>
  <c r="G136" i="1"/>
  <c r="N135" i="1"/>
  <c r="M135" i="1"/>
  <c r="J135" i="1"/>
  <c r="H135" i="1"/>
  <c r="G135" i="1"/>
  <c r="N33" i="1"/>
  <c r="M33" i="1"/>
  <c r="J33" i="1"/>
  <c r="H33" i="1"/>
  <c r="G33" i="1"/>
  <c r="N32" i="1"/>
  <c r="M32" i="1"/>
  <c r="J32" i="1"/>
  <c r="H32" i="1"/>
  <c r="G32" i="1"/>
  <c r="M18" i="1"/>
  <c r="N18" i="1"/>
  <c r="N17" i="1"/>
  <c r="M17" i="1"/>
  <c r="J17" i="1"/>
  <c r="H17" i="1"/>
  <c r="G17" i="1"/>
  <c r="G18" i="1"/>
  <c r="N146" i="1"/>
  <c r="M146" i="1"/>
  <c r="I146" i="1"/>
  <c r="N145" i="1"/>
  <c r="M145" i="1"/>
  <c r="J145" i="1"/>
  <c r="H145" i="1"/>
  <c r="G145" i="1"/>
  <c r="N144" i="1"/>
  <c r="M144" i="1"/>
  <c r="J144" i="1"/>
  <c r="H144" i="1"/>
  <c r="G144" i="1"/>
  <c r="N137" i="1"/>
  <c r="M137" i="1"/>
  <c r="I137" i="1"/>
  <c r="N19" i="1"/>
  <c r="M19" i="1"/>
  <c r="I19" i="1"/>
  <c r="J18" i="1"/>
  <c r="H18" i="1"/>
  <c r="N201" i="1"/>
  <c r="M201" i="1"/>
  <c r="I201" i="1"/>
  <c r="N185" i="1"/>
  <c r="M185" i="1"/>
  <c r="I185" i="1"/>
  <c r="N184" i="1"/>
  <c r="M184" i="1"/>
  <c r="J184" i="1"/>
  <c r="H184" i="1"/>
  <c r="G184" i="1"/>
  <c r="N183" i="1"/>
  <c r="M183" i="1"/>
  <c r="J183" i="1"/>
  <c r="H183" i="1"/>
  <c r="G183" i="1"/>
  <c r="N173" i="1"/>
  <c r="M173" i="1"/>
  <c r="I173" i="1"/>
  <c r="N172" i="1"/>
  <c r="M172" i="1"/>
  <c r="J172" i="1"/>
  <c r="H172" i="1"/>
  <c r="G172" i="1"/>
  <c r="N171" i="1"/>
  <c r="M171" i="1"/>
  <c r="J171" i="1"/>
  <c r="H171" i="1"/>
  <c r="G171" i="1"/>
  <c r="N161" i="1"/>
  <c r="M161" i="1"/>
  <c r="I161" i="1"/>
  <c r="N160" i="1"/>
  <c r="M160" i="1"/>
  <c r="J160" i="1"/>
  <c r="H160" i="1"/>
  <c r="G160" i="1"/>
  <c r="N159" i="1"/>
  <c r="M159" i="1"/>
  <c r="J159" i="1"/>
  <c r="H159" i="1"/>
  <c r="G159" i="1"/>
  <c r="N121" i="1"/>
  <c r="M121" i="1"/>
  <c r="I121" i="1"/>
  <c r="N120" i="1"/>
  <c r="M120" i="1"/>
  <c r="J120" i="1"/>
  <c r="H120" i="1"/>
  <c r="G120" i="1"/>
  <c r="N119" i="1"/>
  <c r="M119" i="1"/>
  <c r="J119" i="1"/>
  <c r="H119" i="1"/>
  <c r="G119" i="1"/>
  <c r="N109" i="1"/>
  <c r="M109" i="1"/>
  <c r="I109" i="1"/>
  <c r="N108" i="1"/>
  <c r="M108" i="1"/>
  <c r="J108" i="1"/>
  <c r="H108" i="1"/>
  <c r="G108" i="1"/>
  <c r="N107" i="1"/>
  <c r="M107" i="1"/>
  <c r="J107" i="1"/>
  <c r="H107" i="1"/>
  <c r="G107" i="1"/>
  <c r="N62" i="1"/>
  <c r="M62" i="1"/>
  <c r="I62" i="1"/>
  <c r="N61" i="1"/>
  <c r="M61" i="1"/>
  <c r="J61" i="1"/>
  <c r="H61" i="1"/>
  <c r="G61" i="1"/>
  <c r="N60" i="1"/>
  <c r="M60" i="1"/>
  <c r="J60" i="1"/>
  <c r="H60" i="1"/>
  <c r="G60" i="1"/>
  <c r="N49" i="1"/>
  <c r="M49" i="1"/>
  <c r="I49" i="1"/>
  <c r="N48" i="1"/>
  <c r="M48" i="1"/>
  <c r="J48" i="1"/>
  <c r="H48" i="1"/>
  <c r="G48" i="1"/>
  <c r="N47" i="1"/>
  <c r="M47" i="1"/>
  <c r="J47" i="1"/>
  <c r="H47" i="1"/>
  <c r="G47" i="1"/>
  <c r="N34" i="1"/>
  <c r="M34" i="1"/>
  <c r="I34" i="1"/>
</calcChain>
</file>

<file path=xl/sharedStrings.xml><?xml version="1.0" encoding="utf-8"?>
<sst xmlns="http://schemas.openxmlformats.org/spreadsheetml/2006/main" count="335" uniqueCount="157">
  <si>
    <t>Suubla</t>
  </si>
  <si>
    <t>Veekasutaja ettevõtte</t>
  </si>
  <si>
    <t>Proovivõtu aeg</t>
  </si>
  <si>
    <t>täpsustus</t>
  </si>
  <si>
    <t>Koordinaadid</t>
  </si>
  <si>
    <r>
      <t>Ammoonium (NH</t>
    </r>
    <r>
      <rPr>
        <b/>
        <vertAlign val="subscript"/>
        <sz val="10"/>
        <rFont val="Arial"/>
        <family val="2"/>
        <charset val="186"/>
      </rPr>
      <t>4</t>
    </r>
    <r>
      <rPr>
        <b/>
        <vertAlign val="superscript"/>
        <sz val="10"/>
        <rFont val="Arial"/>
        <family val="2"/>
        <charset val="186"/>
      </rPr>
      <t>+</t>
    </r>
    <r>
      <rPr>
        <b/>
        <sz val="10"/>
        <rFont val="Arial"/>
        <family val="2"/>
      </rPr>
      <t>-N)</t>
    </r>
  </si>
  <si>
    <r>
      <t>Biokeemiline hapnikutarve (BHT</t>
    </r>
    <r>
      <rPr>
        <b/>
        <vertAlign val="subscript"/>
        <sz val="10"/>
        <rFont val="Arial"/>
        <family val="2"/>
        <charset val="186"/>
      </rPr>
      <t>5</t>
    </r>
    <r>
      <rPr>
        <b/>
        <sz val="10"/>
        <rFont val="Arial"/>
        <family val="2"/>
      </rPr>
      <t>)</t>
    </r>
  </si>
  <si>
    <r>
      <t>Biokeemiline hapnikutarve (BHT</t>
    </r>
    <r>
      <rPr>
        <b/>
        <vertAlign val="subscript"/>
        <sz val="10"/>
        <rFont val="Arial"/>
        <family val="2"/>
        <charset val="186"/>
      </rPr>
      <t>7</t>
    </r>
    <r>
      <rPr>
        <b/>
        <sz val="10"/>
        <rFont val="Arial"/>
        <family val="2"/>
      </rPr>
      <t>)</t>
    </r>
  </si>
  <si>
    <t>Lahustunud hapnik (proovivõtul) (%)</t>
  </si>
  <si>
    <t>Lahustunud hapnik (proovivõtul)</t>
  </si>
  <si>
    <t xml:space="preserve">  pH (proovivõtul)  </t>
  </si>
  <si>
    <t>Üldfosfor (Püld)</t>
  </si>
  <si>
    <t>Üldlämmastik (Nüld)</t>
  </si>
  <si>
    <t>Puhasti seisund</t>
  </si>
  <si>
    <t>Fü-Ke</t>
  </si>
  <si>
    <t>nimi</t>
  </si>
  <si>
    <t>x</t>
  </si>
  <si>
    <t>y</t>
  </si>
  <si>
    <t>mg/l</t>
  </si>
  <si>
    <r>
      <t>mgO</t>
    </r>
    <r>
      <rPr>
        <b/>
        <vertAlign val="subscript"/>
        <sz val="10"/>
        <rFont val="Arial"/>
        <family val="2"/>
        <charset val="186"/>
      </rPr>
      <t>2</t>
    </r>
    <r>
      <rPr>
        <b/>
        <sz val="10"/>
        <rFont val="Arial"/>
        <family val="2"/>
      </rPr>
      <t>/l</t>
    </r>
  </si>
  <si>
    <t>%</t>
  </si>
  <si>
    <t>pH-ühik</t>
  </si>
  <si>
    <t>Ida- Eesti vesikond, Peipsi alamvesikond</t>
  </si>
  <si>
    <t>Koreli oja, 1004600_1, TMV, tüüp 1B</t>
  </si>
  <si>
    <t>Valio Eesti AS, Võru Juustutööstus, VÕ009</t>
  </si>
  <si>
    <t>ülalpool Võru Juust heitvee suubumist</t>
  </si>
  <si>
    <t>allpool Võru Juust heitvee suubumist</t>
  </si>
  <si>
    <t>väljavool</t>
  </si>
  <si>
    <t xml:space="preserve">Vastab keskkonnakompleksloa nõuetele. </t>
  </si>
  <si>
    <t>Vastab</t>
  </si>
  <si>
    <t>seisundiklass</t>
  </si>
  <si>
    <t>Vastab keskkonnakompleksloa nõuetele.</t>
  </si>
  <si>
    <t>Ei vasta</t>
  </si>
  <si>
    <t>ÜldP ei vasta keskkonnakompleksloa nõudele.</t>
  </si>
  <si>
    <r>
      <t>BHT</t>
    </r>
    <r>
      <rPr>
        <vertAlign val="subscript"/>
        <sz val="11"/>
        <color rgb="FF000000"/>
        <rFont val="Arial"/>
        <family val="2"/>
        <charset val="186"/>
      </rPr>
      <t>7</t>
    </r>
    <r>
      <rPr>
        <sz val="10"/>
        <rFont val="Arial"/>
        <family val="2"/>
        <charset val="186"/>
      </rPr>
      <t>, heljum ei vasta keskkonnakompleksloa nõuetele.</t>
    </r>
  </si>
  <si>
    <t>Kuremaa ENVEKO AS, Laiuse aleviku reoveepuhasti, JÕ010</t>
  </si>
  <si>
    <t>Mõra oja, 1025100_1, TMV, 1B</t>
  </si>
  <si>
    <t>enne Laiuse puhasti suublaks oleva kraavi sissevoolu Mõra jõkke</t>
  </si>
  <si>
    <t>peale Laiuse puhasti suublaks oleva kraavi sissevoolu Mõra jõkke</t>
  </si>
  <si>
    <t>viimase biotiigi väljavool</t>
  </si>
  <si>
    <t>&lt; 3</t>
  </si>
  <si>
    <t>ÜldP piirsisalduse ületamine jääb meetodi laiendmääramatuse piiridesse.</t>
  </si>
  <si>
    <t>Laheda Vallavalitsus, Vana-Koiola küla hooldekodu annuspuhasti</t>
  </si>
  <si>
    <t>Vana-Koiola küla hooldekodu annuspuhasti väljalaskmest lõunasse jääv ujuvsild</t>
  </si>
  <si>
    <t>Imbfiltri väljavool kraavi toruotsast</t>
  </si>
  <si>
    <t>Vana-Koiola järv, 212490</t>
  </si>
  <si>
    <t>Loa nõuetele vastavuse kontollimise hetkel ei olnud vee erikasutusluba KLISi avalikust andmebaasist leitav.</t>
  </si>
  <si>
    <t>Ida-Eesti vesikond - Viru alamvesikond</t>
  </si>
  <si>
    <t>Pühajõgi, 1067000_2, tüüp 2B</t>
  </si>
  <si>
    <t>Toila aleviku PS, IV045</t>
  </si>
  <si>
    <t>enne Toila PS (IV045) väljalasku</t>
  </si>
  <si>
    <t>peale Toila PS (IV045) väljalasku</t>
  </si>
  <si>
    <t>väljavool biotiigist, suubla -Pühajõgi 1067000</t>
  </si>
  <si>
    <t>Määratud näitajate osas üldfosfori sisaldus proovis ei vasta vee-erikasutusloa nõuetele.</t>
  </si>
  <si>
    <t>Määratud näitajate osas proov vastab vee-erikasutusloa nõuetele.</t>
  </si>
  <si>
    <t>Lääne-Eesti vesikond - Harju alamvesikond</t>
  </si>
  <si>
    <t>TAMSALU VESI AS, Porkuni reoveepuhasti, LV432</t>
  </si>
  <si>
    <t>300 m enne Porkuni RVP väljalasku</t>
  </si>
  <si>
    <t>700m peale Porkuni RVP väljalasku</t>
  </si>
  <si>
    <t>väljavool seadmest</t>
  </si>
  <si>
    <t xml:space="preserve"> &lt; 0,01</t>
  </si>
  <si>
    <t>Määratud näitajate osas hõljumi sisaldus proovis ei vasta vee-erikasutusloa nõuetele.</t>
  </si>
  <si>
    <t>Valgejõgi,  1079200_1, tüüp 2B</t>
  </si>
  <si>
    <t>Keila jõgi, 1096100_2, tüüp 2B</t>
  </si>
  <si>
    <t>Salutaguse Pärmitehas AS, RA094</t>
  </si>
  <si>
    <t>60 m enne Salutaguse Pärmitehase väljalasku.</t>
  </si>
  <si>
    <t>250 m pärast Salutaguse Pärmitehase väljalasku</t>
  </si>
  <si>
    <t>Puhasti väljavool</t>
  </si>
  <si>
    <t>Üldfosfor ei vasta vee-erikasutusloa nõuetele.</t>
  </si>
  <si>
    <t>236 m pärast Kohila Vineeri sademevee väljalaskusid Jõe tn tee juures.</t>
  </si>
  <si>
    <t>24 m enne Keila jõkke suubumist</t>
  </si>
  <si>
    <t>150 m peale Kasekopli kraavi suubumist Keila jõkke.</t>
  </si>
  <si>
    <t>toruots, puhastust ees ei ole, sademevesi</t>
  </si>
  <si>
    <t>Väljalask seotud sademevee õlipüüdjaga.</t>
  </si>
  <si>
    <t>Kohila Vineer OÜ, RA097</t>
  </si>
  <si>
    <t>&lt;0,25</t>
  </si>
  <si>
    <t>Väljalask ei ole keskkonnaloas.</t>
  </si>
  <si>
    <t>Saasteainete keskkonda viimist loaga ei limiteerita. Hõljuvaine , keemiline hapnikutarve ja ühealuselised fenoolid ei vasta korralduse nõuetele.</t>
  </si>
  <si>
    <t xml:space="preserve">Vasalemma jõgi, 1099200, tüüp 1B
</t>
  </si>
  <si>
    <t>Riigi Kaitseinvesteeringute Keskus, Ämari lennubaas, HA0771</t>
  </si>
  <si>
    <t>Ämari Lennubaasi väljalaskudest ülesvoolu ca 2,7 km (väljaspool Metsapere peakraavi segunemispiiri; Alliku)</t>
  </si>
  <si>
    <t>Ämari Lennubaasi väljalaskudest vahetult allavoolu</t>
  </si>
  <si>
    <t>Ämari Lennubaasi väljalaskudest allavoolu ca 800 m (väljaspool segunemispiiri; Vana-Paisu)</t>
  </si>
  <si>
    <t>saadeveepuhasti väljalask</t>
  </si>
  <si>
    <t>&lt; 0,01</t>
  </si>
  <si>
    <t>Lääne-Eesti vesikond - Matsalu alamvesikond</t>
  </si>
  <si>
    <t>Rannamõisa jõgi,  1106100_1, 1B</t>
  </si>
  <si>
    <t>Matsalu Veevärk AS, Martna, LÄ048</t>
  </si>
  <si>
    <t>ülalpool Martna veelaset</t>
  </si>
  <si>
    <t>Tihase (Rannajõe), allpool Martna veelaset</t>
  </si>
  <si>
    <t>puhastist väljuv</t>
  </si>
  <si>
    <t>Enge jõgi, 1114200, tüüp 2B</t>
  </si>
  <si>
    <t>Vigala Piimatööstus OÜ, puhasti, RA049</t>
  </si>
  <si>
    <t>Enne Vigala piimatööstse puhastit</t>
  </si>
  <si>
    <t>Pärast Vigala piimatööstuse puhastit</t>
  </si>
  <si>
    <t>seadmest väljavool</t>
  </si>
  <si>
    <t>Hõljuvaine ei vasta vee erikasutusloa nõuetele.</t>
  </si>
  <si>
    <t>&lt; 1</t>
  </si>
  <si>
    <t xml:space="preserve"> &lt; 3</t>
  </si>
  <si>
    <t>Käru jõgi, 1129000_2, 2B</t>
  </si>
  <si>
    <t xml:space="preserve">Türi Vesi OÜ, Käru asula puhasti, RA026
</t>
  </si>
  <si>
    <t>Enne Käru asula puhasti sissevoolu ca 35 m</t>
  </si>
  <si>
    <t>Peale Käru asula puhasti väljavoolu ca 200 m</t>
  </si>
  <si>
    <t>Viimase biotiigi väljavool.</t>
  </si>
  <si>
    <t>Vastab veeloa nõuetele.</t>
  </si>
  <si>
    <t>Lääne- Eesti vesikond, Pärnu alamvesikond</t>
  </si>
  <si>
    <t>Lõhavere oja, 1134000_1, TMV,  tüüp 1B</t>
  </si>
  <si>
    <t>Suure-Jaani Haldus AS, Suure-Jaani aktiivmudapuhasti, VI602</t>
  </si>
  <si>
    <t>ülalpool Suure-Jaani linna reoveepuhasti väljalasku</t>
  </si>
  <si>
    <t>allpool Suure-Jaani linna reoveepuhasti väljalasku</t>
  </si>
  <si>
    <r>
      <t>BHT</t>
    </r>
    <r>
      <rPr>
        <vertAlign val="subscript"/>
        <sz val="10"/>
        <color rgb="FF000000"/>
        <rFont val="Arial"/>
        <family val="2"/>
        <charset val="186"/>
      </rPr>
      <t>7</t>
    </r>
    <r>
      <rPr>
        <sz val="10"/>
        <color rgb="FF000000"/>
        <rFont val="Arial"/>
        <family val="2"/>
        <charset val="186"/>
      </rPr>
      <t xml:space="preserve"> piirsisalduse ületamine jääb meetodi laiendmääramatuse piiridesse. ÜldP ei vasta vee erikasutusloa nõudele.</t>
    </r>
  </si>
  <si>
    <t xml:space="preserve">ABJA ELAMU OÜ,Abja-Paluoja puhastusseade, VI0653
</t>
  </si>
  <si>
    <t>Abja-Paluoja heitvee väljalasust ülesvoolu</t>
  </si>
  <si>
    <t>Abja-Paluoja heitvee väljalasust allavoolu, enne suubumist Kariste järve</t>
  </si>
  <si>
    <t>väljavool viimasest biotiigist</t>
  </si>
  <si>
    <t>&lt; 0,7</t>
  </si>
  <si>
    <t>üldP ei vasta vee-erikasutusloa nõudele.</t>
  </si>
  <si>
    <t>Ura jõgi,  1148100_3, 2A</t>
  </si>
  <si>
    <t>OÜ Vesoka, Uulu asula puhasti, PM860</t>
  </si>
  <si>
    <t>Enne Uulu puhasti sissevoolu</t>
  </si>
  <si>
    <t>Peale Uulu puhasti sissevoolu</t>
  </si>
  <si>
    <t>Biotiigist väljuv.</t>
  </si>
  <si>
    <t>&lt; 0,5</t>
  </si>
  <si>
    <t>Püld ei vasta vee erikasutusloa nõuetele</t>
  </si>
  <si>
    <t>Treimani oja, 1152500_1, TMV, 1B</t>
  </si>
  <si>
    <t>Aktsiaselts Häädemeeste VK, Treimani küla puhasti, PM679</t>
  </si>
  <si>
    <t>enne Treimani puhasti sissevoolu</t>
  </si>
  <si>
    <t>peale Treimani puhasti sissevoolu</t>
  </si>
  <si>
    <t>Ikla peakraav, 1152600, tüüp 1B</t>
  </si>
  <si>
    <t>Toomemaa OÜ, Ikla piiripunkti puhastusseade (BioFix 35K), PM674</t>
  </si>
  <si>
    <t>Enne Ikla piiripunkti puhastit</t>
  </si>
  <si>
    <t>Pärast Ikla piiripunkti puhastit</t>
  </si>
  <si>
    <t>Ikla piiripunkti puhastusseadme (BioFix 35K) väljalask</t>
  </si>
  <si>
    <t>Irase peakraav, 1166500, TV, 1B</t>
  </si>
  <si>
    <t>Kuressaare Veevärk AS, Aste aleviku puhasti, SA015</t>
  </si>
  <si>
    <t>Aste alevikuheitvee väljalasust ülesvoolu 1000m</t>
  </si>
  <si>
    <t>Aste aleviku heitvee väljalasust allavoolu 1,5 km</t>
  </si>
  <si>
    <t>Väljavool seadmest</t>
  </si>
  <si>
    <t>Mõnnuste kraavist ülesvoolu.</t>
  </si>
  <si>
    <t>Mõnnuste kraavist allavoolu 1,1 km</t>
  </si>
  <si>
    <t>Väljavool Kärla jõkke.</t>
  </si>
  <si>
    <t>väljavool biolodust</t>
  </si>
  <si>
    <t xml:space="preserve">Sõmera kodu, Kärla alevik, Est-Agar AS, SA032, SA033, </t>
  </si>
  <si>
    <t xml:space="preserve">Kärla jõgi, 1165400_1, tüüp 1B/ Mõnnuste kraav
</t>
  </si>
  <si>
    <t>Proov vastab vee erikasutusloa nõuetele.</t>
  </si>
  <si>
    <t>&gt;120</t>
  </si>
  <si>
    <t xml:space="preserve"> &lt; 0,005 </t>
  </si>
  <si>
    <t xml:space="preserve"> &lt; 0,02</t>
  </si>
  <si>
    <t>Vastab vee-erikasutusloa nõuetele.</t>
  </si>
  <si>
    <t>Biokeemiline hapnikutarve, hõljuvaine ja triklorometaan ei vasta veeloa nõuetele.</t>
  </si>
  <si>
    <t>&lt;  3</t>
  </si>
  <si>
    <t>Biokeemiline hapnikutarve, hõljuvaine ja üldfosfor ei vasta veeloa nõuetele.</t>
  </si>
  <si>
    <t>Üldfosfor ei vasta veeloa nõuetele.</t>
  </si>
  <si>
    <t>pH ja üldfosfor ei vasta veeloa nõuetele.</t>
  </si>
  <si>
    <t>Biokeemiline hapnikutarve ei vasta vee-erikasutusloa nõuetele.</t>
  </si>
  <si>
    <t>Paluoja, 1136010_1, tüüp 2B</t>
  </si>
  <si>
    <t>Lääne- Eesti vesikond, Läänesaarte alamvesikond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</si>
</sst>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dd\-mm\-yyyy"/>
    <numFmt numFmtId="165" formatCode="0.000"/>
    <numFmt numFmtId="166" formatCode="0.0"/>
  </numFmts>
  <fonts count="17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b/>
      <sz val="10"/>
      <name val="Arial"/>
      <family val="2"/>
      <charset val="186"/>
    </font>
    <font>
      <b/>
      <vertAlign val="subscript"/>
      <sz val="10"/>
      <name val="Arial"/>
      <family val="2"/>
      <charset val="186"/>
    </font>
    <font>
      <b/>
      <vertAlign val="superscript"/>
      <sz val="10"/>
      <name val="Arial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vertAlign val="subscript"/>
      <sz val="11"/>
      <color rgb="FF00000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0"/>
      <name val="Arial"/>
      <family val="2"/>
    </font>
    <font>
      <vertAlign val="subscript"/>
      <sz val="10"/>
      <color rgb="FF000000"/>
      <name val="Arial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00B05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ill="1"/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8" fillId="0" borderId="3" xfId="0" applyFont="1" applyFill="1" applyBorder="1"/>
    <xf numFmtId="0" fontId="1" fillId="2" borderId="3" xfId="0" applyFont="1" applyFill="1" applyBorder="1" applyAlignment="1">
      <alignment wrapText="1"/>
    </xf>
    <xf numFmtId="0" fontId="5" fillId="2" borderId="3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0" fillId="0" borderId="3" xfId="0" applyFill="1" applyBorder="1"/>
    <xf numFmtId="2" fontId="15" fillId="3" borderId="3" xfId="0" applyNumberFormat="1" applyFont="1" applyFill="1" applyBorder="1"/>
    <xf numFmtId="2" fontId="15" fillId="4" borderId="3" xfId="0" applyNumberFormat="1" applyFont="1" applyFill="1" applyBorder="1"/>
    <xf numFmtId="0" fontId="15" fillId="0" borderId="3" xfId="0" applyFont="1" applyFill="1" applyBorder="1"/>
    <xf numFmtId="1" fontId="15" fillId="3" borderId="3" xfId="0" applyNumberFormat="1" applyFont="1" applyFill="1" applyBorder="1"/>
    <xf numFmtId="165" fontId="15" fillId="6" borderId="3" xfId="0" applyNumberFormat="1" applyFont="1" applyFill="1" applyBorder="1"/>
    <xf numFmtId="166" fontId="15" fillId="3" borderId="3" xfId="0" applyNumberFormat="1" applyFont="1" applyFill="1" applyBorder="1"/>
    <xf numFmtId="0" fontId="0" fillId="4" borderId="3" xfId="0" applyFill="1" applyBorder="1"/>
    <xf numFmtId="166" fontId="15" fillId="7" borderId="3" xfId="0" applyNumberFormat="1" applyFont="1" applyFill="1" applyBorder="1"/>
    <xf numFmtId="1" fontId="15" fillId="4" borderId="3" xfId="0" applyNumberFormat="1" applyFont="1" applyFill="1" applyBorder="1"/>
    <xf numFmtId="165" fontId="15" fillId="7" borderId="3" xfId="0" applyNumberFormat="1" applyFont="1" applyFill="1" applyBorder="1"/>
    <xf numFmtId="166" fontId="15" fillId="4" borderId="3" xfId="0" applyNumberFormat="1" applyFont="1" applyFill="1" applyBorder="1"/>
    <xf numFmtId="0" fontId="0" fillId="5" borderId="3" xfId="0" applyFill="1" applyBorder="1"/>
    <xf numFmtId="0" fontId="6" fillId="0" borderId="3" xfId="0" applyFont="1" applyFill="1" applyBorder="1"/>
    <xf numFmtId="166" fontId="15" fillId="0" borderId="3" xfId="0" applyNumberFormat="1" applyFont="1" applyFill="1" applyBorder="1"/>
    <xf numFmtId="2" fontId="15" fillId="7" borderId="3" xfId="0" applyNumberFormat="1" applyFont="1" applyFill="1" applyBorder="1"/>
    <xf numFmtId="2" fontId="15" fillId="5" borderId="3" xfId="0" applyNumberFormat="1" applyFont="1" applyFill="1" applyBorder="1"/>
    <xf numFmtId="165" fontId="15" fillId="3" borderId="3" xfId="0" applyNumberFormat="1" applyFont="1" applyFill="1" applyBorder="1"/>
    <xf numFmtId="2" fontId="15" fillId="6" borderId="3" xfId="0" applyNumberFormat="1" applyFont="1" applyFill="1" applyBorder="1"/>
    <xf numFmtId="165" fontId="15" fillId="4" borderId="3" xfId="0" applyNumberFormat="1" applyFont="1" applyFill="1" applyBorder="1"/>
    <xf numFmtId="164" fontId="0" fillId="0" borderId="3" xfId="0" applyNumberFormat="1" applyFill="1" applyBorder="1"/>
    <xf numFmtId="0" fontId="7" fillId="3" borderId="3" xfId="0" applyFont="1" applyFill="1" applyBorder="1" applyAlignment="1">
      <alignment horizontal="center" vertical="center"/>
    </xf>
    <xf numFmtId="0" fontId="0" fillId="3" borderId="3" xfId="0" applyFill="1" applyBorder="1"/>
    <xf numFmtId="0" fontId="7" fillId="0" borderId="3" xfId="0" applyFont="1" applyFill="1" applyBorder="1" applyAlignment="1">
      <alignment vertical="center"/>
    </xf>
    <xf numFmtId="166" fontId="15" fillId="5" borderId="3" xfId="0" applyNumberFormat="1" applyFont="1" applyFill="1" applyBorder="1"/>
    <xf numFmtId="0" fontId="7" fillId="3" borderId="3" xfId="0" applyFont="1" applyFill="1" applyBorder="1"/>
    <xf numFmtId="0" fontId="7" fillId="4" borderId="3" xfId="0" applyFont="1" applyFill="1" applyBorder="1"/>
    <xf numFmtId="0" fontId="7" fillId="5" borderId="3" xfId="0" applyFont="1" applyFill="1" applyBorder="1"/>
    <xf numFmtId="0" fontId="7" fillId="7" borderId="3" xfId="0" applyFont="1" applyFill="1" applyBorder="1"/>
    <xf numFmtId="0" fontId="6" fillId="4" borderId="3" xfId="0" applyFont="1" applyFill="1" applyBorder="1"/>
    <xf numFmtId="0" fontId="12" fillId="0" borderId="3" xfId="0" applyFont="1" applyFill="1" applyBorder="1"/>
    <xf numFmtId="0" fontId="16" fillId="4" borderId="3" xfId="0" applyFont="1" applyFill="1" applyBorder="1"/>
    <xf numFmtId="0" fontId="16" fillId="0" borderId="3" xfId="0" applyFont="1" applyBorder="1"/>
    <xf numFmtId="0" fontId="16" fillId="3" borderId="3" xfId="0" applyFont="1" applyFill="1" applyBorder="1"/>
    <xf numFmtId="2" fontId="16" fillId="5" borderId="3" xfId="0" applyNumberFormat="1" applyFont="1" applyFill="1" applyBorder="1"/>
    <xf numFmtId="166" fontId="16" fillId="4" borderId="3" xfId="0" applyNumberFormat="1" applyFont="1" applyFill="1" applyBorder="1"/>
    <xf numFmtId="0" fontId="16" fillId="7" borderId="3" xfId="0" applyFont="1" applyFill="1" applyBorder="1"/>
    <xf numFmtId="0" fontId="16" fillId="5" borderId="3" xfId="0" applyFont="1" applyFill="1" applyBorder="1"/>
    <xf numFmtId="2" fontId="16" fillId="7" borderId="3" xfId="0" applyNumberFormat="1" applyFont="1" applyFill="1" applyBorder="1"/>
    <xf numFmtId="166" fontId="16" fillId="0" borderId="3" xfId="0" applyNumberFormat="1" applyFont="1" applyBorder="1"/>
    <xf numFmtId="0" fontId="7" fillId="5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" fontId="15" fillId="5" borderId="3" xfId="0" applyNumberFormat="1" applyFont="1" applyFill="1" applyBorder="1"/>
    <xf numFmtId="165" fontId="15" fillId="5" borderId="3" xfId="0" applyNumberFormat="1" applyFont="1" applyFill="1" applyBorder="1"/>
    <xf numFmtId="1" fontId="15" fillId="6" borderId="3" xfId="0" applyNumberFormat="1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Border="1"/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top" wrapText="1"/>
    </xf>
    <xf numFmtId="44" fontId="1" fillId="2" borderId="3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/>
    </xf>
    <xf numFmtId="14" fontId="5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0" fillId="0" borderId="3" xfId="0" applyNumberForma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2"/>
  <sheetViews>
    <sheetView tabSelected="1" workbookViewId="0">
      <pane xSplit="1" ySplit="4" topLeftCell="B92" activePane="bottomRight" state="frozen"/>
      <selection pane="topRight" activeCell="B1" sqref="B1"/>
      <selection pane="bottomLeft" activeCell="A5" sqref="A5"/>
      <selection pane="bottomRight" activeCell="F211" sqref="F211"/>
    </sheetView>
  </sheetViews>
  <sheetFormatPr defaultRowHeight="15" x14ac:dyDescent="0.25"/>
  <cols>
    <col min="1" max="2" width="13" style="61" customWidth="1"/>
    <col min="3" max="3" width="13" style="62" customWidth="1"/>
    <col min="4" max="15" width="13" style="61" customWidth="1"/>
    <col min="16" max="16" width="7.7109375" style="61" customWidth="1"/>
  </cols>
  <sheetData>
    <row r="1" spans="1:16" ht="50.25" customHeight="1" x14ac:dyDescent="0.25">
      <c r="A1" s="6" t="s">
        <v>0</v>
      </c>
      <c r="B1" s="6" t="s">
        <v>1</v>
      </c>
      <c r="C1" s="68" t="s">
        <v>2</v>
      </c>
      <c r="D1" s="69" t="s">
        <v>3</v>
      </c>
      <c r="E1" s="70" t="s">
        <v>4</v>
      </c>
      <c r="F1" s="70"/>
      <c r="G1" s="65" t="s">
        <v>5</v>
      </c>
      <c r="H1" s="65" t="s">
        <v>6</v>
      </c>
      <c r="I1" s="65" t="s">
        <v>7</v>
      </c>
      <c r="J1" s="65" t="s">
        <v>8</v>
      </c>
      <c r="K1" s="65" t="s">
        <v>9</v>
      </c>
      <c r="L1" s="66" t="s">
        <v>10</v>
      </c>
      <c r="M1" s="65" t="s">
        <v>11</v>
      </c>
      <c r="N1" s="65" t="s">
        <v>12</v>
      </c>
      <c r="O1" s="67" t="s">
        <v>13</v>
      </c>
      <c r="P1" s="7" t="s">
        <v>14</v>
      </c>
    </row>
    <row r="2" spans="1:16" x14ac:dyDescent="0.25">
      <c r="A2" s="6"/>
      <c r="B2" s="6"/>
      <c r="C2" s="68"/>
      <c r="D2" s="69"/>
      <c r="E2" s="70"/>
      <c r="F2" s="70"/>
      <c r="G2" s="65"/>
      <c r="H2" s="65"/>
      <c r="I2" s="65"/>
      <c r="J2" s="65"/>
      <c r="K2" s="65"/>
      <c r="L2" s="66"/>
      <c r="M2" s="65"/>
      <c r="N2" s="65"/>
      <c r="O2" s="67"/>
      <c r="P2" s="7"/>
    </row>
    <row r="3" spans="1:16" x14ac:dyDescent="0.25">
      <c r="A3" s="8" t="s">
        <v>15</v>
      </c>
      <c r="B3" s="8" t="s">
        <v>15</v>
      </c>
      <c r="C3" s="68"/>
      <c r="D3" s="69"/>
      <c r="E3" s="9" t="s">
        <v>16</v>
      </c>
      <c r="F3" s="9" t="s">
        <v>17</v>
      </c>
      <c r="G3" s="8" t="s">
        <v>18</v>
      </c>
      <c r="H3" s="8" t="s">
        <v>19</v>
      </c>
      <c r="I3" s="8" t="s">
        <v>19</v>
      </c>
      <c r="J3" s="8" t="s">
        <v>20</v>
      </c>
      <c r="K3" s="8" t="s">
        <v>18</v>
      </c>
      <c r="L3" s="8" t="s">
        <v>21</v>
      </c>
      <c r="M3" s="8" t="s">
        <v>18</v>
      </c>
      <c r="N3" s="8" t="s">
        <v>18</v>
      </c>
      <c r="O3" s="8"/>
      <c r="P3" s="7"/>
    </row>
    <row r="4" spans="1:16" s="1" customFormat="1" x14ac:dyDescent="0.25">
      <c r="A4" s="71" t="s">
        <v>22</v>
      </c>
      <c r="B4" s="71"/>
      <c r="C4" s="71"/>
      <c r="D4" s="7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1" customFormat="1" x14ac:dyDescent="0.25">
      <c r="A5" s="75" t="s">
        <v>23</v>
      </c>
      <c r="B5" s="74" t="s">
        <v>24</v>
      </c>
      <c r="C5" s="73">
        <v>42816</v>
      </c>
      <c r="D5" s="4" t="s">
        <v>25</v>
      </c>
      <c r="E5" s="2">
        <v>6414218</v>
      </c>
      <c r="F5" s="2">
        <v>681258</v>
      </c>
      <c r="G5" s="2">
        <v>0.11</v>
      </c>
      <c r="H5" s="2">
        <v>2.1</v>
      </c>
      <c r="I5" s="10"/>
      <c r="J5" s="2">
        <v>90</v>
      </c>
      <c r="K5" s="2">
        <v>11.7</v>
      </c>
      <c r="L5" s="2">
        <v>7.8</v>
      </c>
      <c r="M5" s="2">
        <v>8.5000000000000006E-2</v>
      </c>
      <c r="N5" s="2">
        <v>1.2</v>
      </c>
      <c r="O5" s="10"/>
      <c r="P5" s="10"/>
    </row>
    <row r="6" spans="1:16" s="1" customFormat="1" x14ac:dyDescent="0.25">
      <c r="A6" s="75"/>
      <c r="B6" s="74"/>
      <c r="C6" s="73"/>
      <c r="D6" s="4" t="s">
        <v>26</v>
      </c>
      <c r="E6" s="2">
        <v>6414640</v>
      </c>
      <c r="F6" s="2">
        <v>680808</v>
      </c>
      <c r="G6" s="2">
        <v>0.39</v>
      </c>
      <c r="H6" s="2">
        <v>2.6</v>
      </c>
      <c r="I6" s="10"/>
      <c r="J6" s="2">
        <v>92</v>
      </c>
      <c r="K6" s="2">
        <v>11.8</v>
      </c>
      <c r="L6" s="2">
        <v>7.9</v>
      </c>
      <c r="M6" s="2">
        <v>0.13</v>
      </c>
      <c r="N6" s="2">
        <v>1.6</v>
      </c>
      <c r="O6" s="10"/>
      <c r="P6" s="10"/>
    </row>
    <row r="7" spans="1:16" s="1" customFormat="1" x14ac:dyDescent="0.25">
      <c r="A7" s="75"/>
      <c r="B7" s="74"/>
      <c r="C7" s="73"/>
      <c r="D7" s="4" t="s">
        <v>27</v>
      </c>
      <c r="E7" s="2">
        <v>6414232</v>
      </c>
      <c r="F7" s="2">
        <v>681148</v>
      </c>
      <c r="G7" s="10"/>
      <c r="H7" s="10"/>
      <c r="I7" s="2">
        <v>3.5</v>
      </c>
      <c r="J7" s="10"/>
      <c r="K7" s="2">
        <v>8.5</v>
      </c>
      <c r="L7" s="2">
        <v>7.5</v>
      </c>
      <c r="M7" s="2">
        <v>0.37</v>
      </c>
      <c r="N7" s="2">
        <v>11</v>
      </c>
      <c r="O7" s="4" t="s">
        <v>28</v>
      </c>
      <c r="P7" s="10"/>
    </row>
    <row r="8" spans="1:16" s="1" customFormat="1" x14ac:dyDescent="0.25">
      <c r="A8" s="75"/>
      <c r="B8" s="74"/>
      <c r="C8" s="73">
        <v>42886</v>
      </c>
      <c r="D8" s="4" t="s">
        <v>25</v>
      </c>
      <c r="E8" s="2">
        <v>6414218</v>
      </c>
      <c r="F8" s="2">
        <v>681258</v>
      </c>
      <c r="G8" s="2">
        <v>0.15</v>
      </c>
      <c r="H8" s="2">
        <v>2</v>
      </c>
      <c r="I8" s="10"/>
      <c r="J8" s="2">
        <v>79</v>
      </c>
      <c r="K8" s="2">
        <v>7.9</v>
      </c>
      <c r="L8" s="2">
        <v>7.9</v>
      </c>
      <c r="M8" s="2">
        <v>0.14000000000000001</v>
      </c>
      <c r="N8" s="2">
        <v>0.75</v>
      </c>
      <c r="O8" s="10"/>
      <c r="P8" s="10"/>
    </row>
    <row r="9" spans="1:16" s="1" customFormat="1" x14ac:dyDescent="0.25">
      <c r="A9" s="75"/>
      <c r="B9" s="74"/>
      <c r="C9" s="73"/>
      <c r="D9" s="4" t="s">
        <v>26</v>
      </c>
      <c r="E9" s="2">
        <v>6414640</v>
      </c>
      <c r="F9" s="2">
        <v>680808</v>
      </c>
      <c r="G9" s="2">
        <v>0.38</v>
      </c>
      <c r="H9" s="2">
        <v>3.1</v>
      </c>
      <c r="I9" s="10"/>
      <c r="J9" s="2">
        <v>76</v>
      </c>
      <c r="K9" s="2">
        <v>7.6</v>
      </c>
      <c r="L9" s="2">
        <v>7.9</v>
      </c>
      <c r="M9" s="2">
        <v>0.2</v>
      </c>
      <c r="N9" s="2">
        <v>1.1000000000000001</v>
      </c>
      <c r="O9" s="10"/>
      <c r="P9" s="10"/>
    </row>
    <row r="10" spans="1:16" s="1" customFormat="1" x14ac:dyDescent="0.25">
      <c r="A10" s="75"/>
      <c r="B10" s="74"/>
      <c r="C10" s="73"/>
      <c r="D10" s="4" t="s">
        <v>27</v>
      </c>
      <c r="E10" s="2">
        <v>6414232</v>
      </c>
      <c r="F10" s="2">
        <v>681148</v>
      </c>
      <c r="G10" s="2"/>
      <c r="H10" s="2"/>
      <c r="I10" s="2">
        <v>3.1</v>
      </c>
      <c r="J10" s="2"/>
      <c r="K10" s="2">
        <v>7.4</v>
      </c>
      <c r="L10" s="2">
        <v>7.6</v>
      </c>
      <c r="M10" s="2">
        <v>0.24</v>
      </c>
      <c r="N10" s="2">
        <v>3.2</v>
      </c>
      <c r="O10" s="4" t="s">
        <v>31</v>
      </c>
      <c r="P10" s="10"/>
    </row>
    <row r="11" spans="1:16" s="1" customFormat="1" x14ac:dyDescent="0.25">
      <c r="A11" s="75"/>
      <c r="B11" s="74"/>
      <c r="C11" s="73">
        <v>42984</v>
      </c>
      <c r="D11" s="4" t="s">
        <v>25</v>
      </c>
      <c r="E11" s="2">
        <v>6414218</v>
      </c>
      <c r="F11" s="2">
        <v>681258</v>
      </c>
      <c r="G11" s="2">
        <v>0.11</v>
      </c>
      <c r="H11" s="2">
        <v>2.1</v>
      </c>
      <c r="I11" s="10"/>
      <c r="J11" s="2">
        <v>72</v>
      </c>
      <c r="K11" s="2">
        <v>8</v>
      </c>
      <c r="L11" s="2">
        <v>7.8</v>
      </c>
      <c r="M11" s="2">
        <v>0.12</v>
      </c>
      <c r="N11" s="2">
        <v>0.92</v>
      </c>
      <c r="O11" s="10"/>
      <c r="P11" s="10"/>
    </row>
    <row r="12" spans="1:16" s="1" customFormat="1" x14ac:dyDescent="0.25">
      <c r="A12" s="75"/>
      <c r="B12" s="74"/>
      <c r="C12" s="73"/>
      <c r="D12" s="4" t="s">
        <v>26</v>
      </c>
      <c r="E12" s="2">
        <v>6414640</v>
      </c>
      <c r="F12" s="2">
        <v>680808</v>
      </c>
      <c r="G12" s="2">
        <v>1.7</v>
      </c>
      <c r="H12" s="2">
        <v>3</v>
      </c>
      <c r="I12" s="10"/>
      <c r="J12" s="2">
        <v>67</v>
      </c>
      <c r="K12" s="2">
        <v>7.4</v>
      </c>
      <c r="L12" s="2">
        <v>7.8</v>
      </c>
      <c r="M12" s="2">
        <v>0.39</v>
      </c>
      <c r="N12" s="2">
        <v>2.5</v>
      </c>
      <c r="O12" s="10"/>
      <c r="P12" s="10"/>
    </row>
    <row r="13" spans="1:16" s="1" customFormat="1" ht="18.75" x14ac:dyDescent="0.35">
      <c r="A13" s="75"/>
      <c r="B13" s="74"/>
      <c r="C13" s="73"/>
      <c r="D13" s="4" t="s">
        <v>27</v>
      </c>
      <c r="E13" s="2">
        <v>6414232</v>
      </c>
      <c r="F13" s="2">
        <v>681148</v>
      </c>
      <c r="G13" s="2"/>
      <c r="H13" s="2"/>
      <c r="I13" s="2">
        <v>34</v>
      </c>
      <c r="J13" s="2"/>
      <c r="K13" s="2">
        <v>1.6</v>
      </c>
      <c r="L13" s="2">
        <v>7.3</v>
      </c>
      <c r="M13" s="2">
        <v>0.38</v>
      </c>
      <c r="N13" s="2">
        <v>4.7</v>
      </c>
      <c r="O13" s="4" t="s">
        <v>34</v>
      </c>
      <c r="P13" s="10"/>
    </row>
    <row r="14" spans="1:16" s="1" customFormat="1" x14ac:dyDescent="0.25">
      <c r="A14" s="75"/>
      <c r="B14" s="74"/>
      <c r="C14" s="73">
        <v>43045</v>
      </c>
      <c r="D14" s="4" t="s">
        <v>25</v>
      </c>
      <c r="E14" s="2">
        <v>6414218</v>
      </c>
      <c r="F14" s="2">
        <v>681258</v>
      </c>
      <c r="G14" s="3">
        <v>9.9000000000000005E-2</v>
      </c>
      <c r="H14" s="3">
        <v>1.6</v>
      </c>
      <c r="I14" s="10"/>
      <c r="J14" s="3">
        <v>80</v>
      </c>
      <c r="K14" s="3">
        <v>10</v>
      </c>
      <c r="L14" s="3">
        <v>8</v>
      </c>
      <c r="M14" s="3">
        <v>0.1</v>
      </c>
      <c r="N14" s="3">
        <v>0.95</v>
      </c>
      <c r="O14" s="10"/>
      <c r="P14" s="10"/>
    </row>
    <row r="15" spans="1:16" s="1" customFormat="1" x14ac:dyDescent="0.25">
      <c r="A15" s="75"/>
      <c r="B15" s="74"/>
      <c r="C15" s="73"/>
      <c r="D15" s="4" t="s">
        <v>26</v>
      </c>
      <c r="E15" s="2">
        <v>6414640</v>
      </c>
      <c r="F15" s="2">
        <v>680808</v>
      </c>
      <c r="G15" s="3">
        <v>0.66</v>
      </c>
      <c r="H15" s="3">
        <v>2.7</v>
      </c>
      <c r="I15" s="10"/>
      <c r="J15" s="3">
        <v>83</v>
      </c>
      <c r="K15" s="3">
        <v>10.199999999999999</v>
      </c>
      <c r="L15" s="3">
        <v>8.1</v>
      </c>
      <c r="M15" s="3">
        <v>0.35</v>
      </c>
      <c r="N15" s="3">
        <v>1.8</v>
      </c>
      <c r="O15" s="10"/>
      <c r="P15" s="10"/>
    </row>
    <row r="16" spans="1:16" s="1" customFormat="1" x14ac:dyDescent="0.25">
      <c r="A16" s="75"/>
      <c r="B16" s="74"/>
      <c r="C16" s="73"/>
      <c r="D16" s="4" t="s">
        <v>27</v>
      </c>
      <c r="E16" s="2">
        <v>6414232</v>
      </c>
      <c r="F16" s="2">
        <v>681148</v>
      </c>
      <c r="G16" s="10"/>
      <c r="H16" s="10"/>
      <c r="I16" s="3">
        <v>5</v>
      </c>
      <c r="J16" s="3"/>
      <c r="K16" s="3">
        <v>10.5</v>
      </c>
      <c r="L16" s="3">
        <v>7.9</v>
      </c>
      <c r="M16" s="3">
        <v>4.9000000000000004</v>
      </c>
      <c r="N16" s="3">
        <v>6.9</v>
      </c>
      <c r="O16" s="5" t="s">
        <v>33</v>
      </c>
      <c r="P16" s="10"/>
    </row>
    <row r="17" spans="1:16" s="1" customFormat="1" x14ac:dyDescent="0.25">
      <c r="A17" s="75"/>
      <c r="B17" s="74"/>
      <c r="C17" s="72" t="s">
        <v>30</v>
      </c>
      <c r="D17" s="4" t="s">
        <v>25</v>
      </c>
      <c r="E17" s="2">
        <v>6414218</v>
      </c>
      <c r="F17" s="2">
        <v>681258</v>
      </c>
      <c r="G17" s="11">
        <f>MAX(G8,G11,G5,G14)</f>
        <v>0.15</v>
      </c>
      <c r="H17" s="12">
        <f>AVERAGE(H8,H11,H14,H5)</f>
        <v>1.9499999999999997</v>
      </c>
      <c r="I17" s="13"/>
      <c r="J17" s="14">
        <f>MIN(J8,J11,J14,J5)</f>
        <v>72</v>
      </c>
      <c r="K17" s="13"/>
      <c r="L17" s="13"/>
      <c r="M17" s="15">
        <f t="shared" ref="M17:N19" si="0">AVERAGE(M8,M11,M14,M5)</f>
        <v>0.11125</v>
      </c>
      <c r="N17" s="16">
        <f t="shared" si="0"/>
        <v>0.95500000000000007</v>
      </c>
      <c r="O17" s="10"/>
      <c r="P17" s="17">
        <v>21</v>
      </c>
    </row>
    <row r="18" spans="1:16" s="1" customFormat="1" x14ac:dyDescent="0.25">
      <c r="A18" s="75"/>
      <c r="B18" s="74"/>
      <c r="C18" s="72"/>
      <c r="D18" s="4" t="s">
        <v>26</v>
      </c>
      <c r="E18" s="2">
        <v>6414640</v>
      </c>
      <c r="F18" s="2">
        <v>680808</v>
      </c>
      <c r="G18" s="18">
        <f>MAX(G9,G12,G15,G6)</f>
        <v>1.7</v>
      </c>
      <c r="H18" s="12">
        <f>AVERAGE(H9,H12,H15,H6)</f>
        <v>2.85</v>
      </c>
      <c r="I18" s="13"/>
      <c r="J18" s="19">
        <f>MIN(J9,J12,J15,J6)</f>
        <v>67</v>
      </c>
      <c r="K18" s="13"/>
      <c r="L18" s="13"/>
      <c r="M18" s="20">
        <f t="shared" si="0"/>
        <v>0.26750000000000002</v>
      </c>
      <c r="N18" s="21">
        <f t="shared" si="0"/>
        <v>1.75</v>
      </c>
      <c r="O18" s="10"/>
      <c r="P18" s="22">
        <v>14</v>
      </c>
    </row>
    <row r="19" spans="1:16" s="1" customFormat="1" x14ac:dyDescent="0.25">
      <c r="A19" s="75"/>
      <c r="B19" s="74"/>
      <c r="C19" s="72"/>
      <c r="D19" s="4" t="s">
        <v>27</v>
      </c>
      <c r="E19" s="2">
        <v>6414232</v>
      </c>
      <c r="F19" s="2">
        <v>681148</v>
      </c>
      <c r="G19" s="23"/>
      <c r="H19" s="23"/>
      <c r="I19" s="24">
        <f>AVERAGE(I10,I13,I16,I7)</f>
        <v>11.4</v>
      </c>
      <c r="J19" s="24"/>
      <c r="K19" s="24"/>
      <c r="L19" s="24"/>
      <c r="M19" s="24">
        <f t="shared" si="0"/>
        <v>1.4725000000000001</v>
      </c>
      <c r="N19" s="24">
        <f t="shared" si="0"/>
        <v>6.45</v>
      </c>
      <c r="O19" s="10"/>
      <c r="P19" s="10"/>
    </row>
    <row r="20" spans="1:16" s="1" customFormat="1" ht="15" customHeight="1" x14ac:dyDescent="0.25">
      <c r="A20" s="79" t="s">
        <v>36</v>
      </c>
      <c r="B20" s="79" t="s">
        <v>35</v>
      </c>
      <c r="C20" s="80">
        <v>42807</v>
      </c>
      <c r="D20" s="4" t="s">
        <v>37</v>
      </c>
      <c r="E20" s="3">
        <v>6519140</v>
      </c>
      <c r="F20" s="3">
        <v>645233</v>
      </c>
      <c r="G20" s="2">
        <v>7.8E-2</v>
      </c>
      <c r="H20" s="2">
        <v>3.2</v>
      </c>
      <c r="I20" s="10"/>
      <c r="J20" s="2">
        <v>76</v>
      </c>
      <c r="K20" s="2">
        <v>10.7</v>
      </c>
      <c r="L20" s="2">
        <v>7.5</v>
      </c>
      <c r="M20" s="2">
        <v>3.9E-2</v>
      </c>
      <c r="N20" s="2">
        <v>1.9</v>
      </c>
      <c r="O20" s="10"/>
      <c r="P20" s="10"/>
    </row>
    <row r="21" spans="1:16" s="1" customFormat="1" x14ac:dyDescent="0.25">
      <c r="A21" s="79"/>
      <c r="B21" s="79"/>
      <c r="C21" s="80"/>
      <c r="D21" s="4" t="s">
        <v>38</v>
      </c>
      <c r="E21" s="3">
        <v>6519425</v>
      </c>
      <c r="F21" s="3">
        <v>645102</v>
      </c>
      <c r="G21" s="2">
        <v>0.13</v>
      </c>
      <c r="H21" s="2">
        <v>3.4</v>
      </c>
      <c r="I21" s="10"/>
      <c r="J21" s="2">
        <v>70.5</v>
      </c>
      <c r="K21" s="2">
        <v>9.9</v>
      </c>
      <c r="L21" s="2">
        <v>7.5</v>
      </c>
      <c r="M21" s="2">
        <v>5.5E-2</v>
      </c>
      <c r="N21" s="2">
        <v>2</v>
      </c>
      <c r="O21" s="10"/>
      <c r="P21" s="10"/>
    </row>
    <row r="22" spans="1:16" s="1" customFormat="1" x14ac:dyDescent="0.25">
      <c r="A22" s="79"/>
      <c r="B22" s="79"/>
      <c r="C22" s="80"/>
      <c r="D22" s="4" t="s">
        <v>39</v>
      </c>
      <c r="E22" s="3">
        <v>6519058</v>
      </c>
      <c r="F22" s="3">
        <v>644824</v>
      </c>
      <c r="G22" s="2"/>
      <c r="H22" s="10"/>
      <c r="I22" s="2">
        <v>16</v>
      </c>
      <c r="J22" s="2"/>
      <c r="K22" s="2">
        <v>14.3</v>
      </c>
      <c r="L22" s="2">
        <v>7.8</v>
      </c>
      <c r="M22" s="2">
        <v>4.5999999999999996</v>
      </c>
      <c r="N22" s="2">
        <v>21</v>
      </c>
      <c r="O22" s="10"/>
      <c r="P22" s="10"/>
    </row>
    <row r="23" spans="1:16" s="1" customFormat="1" x14ac:dyDescent="0.25">
      <c r="A23" s="79"/>
      <c r="B23" s="79"/>
      <c r="C23" s="81">
        <v>42845</v>
      </c>
      <c r="D23" s="4" t="s">
        <v>37</v>
      </c>
      <c r="E23" s="3">
        <v>6519140</v>
      </c>
      <c r="F23" s="3">
        <v>645233</v>
      </c>
      <c r="G23" s="2">
        <v>5.7000000000000002E-2</v>
      </c>
      <c r="H23" s="2">
        <v>3.4</v>
      </c>
      <c r="I23" s="10"/>
      <c r="J23" s="2">
        <v>94</v>
      </c>
      <c r="K23" s="2">
        <v>12.1</v>
      </c>
      <c r="L23" s="2">
        <v>8.1999999999999993</v>
      </c>
      <c r="M23" s="2">
        <v>4.2000000000000003E-2</v>
      </c>
      <c r="N23" s="2">
        <v>1.5</v>
      </c>
      <c r="O23" s="10"/>
      <c r="P23" s="10"/>
    </row>
    <row r="24" spans="1:16" s="1" customFormat="1" x14ac:dyDescent="0.25">
      <c r="A24" s="79"/>
      <c r="B24" s="79"/>
      <c r="C24" s="81"/>
      <c r="D24" s="4" t="s">
        <v>38</v>
      </c>
      <c r="E24" s="3">
        <v>6519425</v>
      </c>
      <c r="F24" s="3">
        <v>645102</v>
      </c>
      <c r="G24" s="2">
        <v>5.3999999999999999E-2</v>
      </c>
      <c r="H24" s="2">
        <v>3</v>
      </c>
      <c r="I24" s="10"/>
      <c r="J24" s="2">
        <v>93</v>
      </c>
      <c r="K24" s="2">
        <v>12.2</v>
      </c>
      <c r="L24" s="2">
        <v>8.1999999999999993</v>
      </c>
      <c r="M24" s="2">
        <v>4.4999999999999998E-2</v>
      </c>
      <c r="N24" s="2">
        <v>1.5</v>
      </c>
      <c r="O24" s="10"/>
      <c r="P24" s="10"/>
    </row>
    <row r="25" spans="1:16" s="1" customFormat="1" x14ac:dyDescent="0.25">
      <c r="A25" s="79"/>
      <c r="B25" s="79"/>
      <c r="C25" s="81"/>
      <c r="D25" s="4" t="s">
        <v>39</v>
      </c>
      <c r="E25" s="3">
        <v>6519058</v>
      </c>
      <c r="F25" s="3">
        <v>644824</v>
      </c>
      <c r="G25" s="2"/>
      <c r="H25" s="10"/>
      <c r="I25" s="2">
        <v>23</v>
      </c>
      <c r="J25" s="2"/>
      <c r="K25" s="2"/>
      <c r="L25" s="2">
        <v>9.5</v>
      </c>
      <c r="M25" s="2">
        <v>2.5</v>
      </c>
      <c r="N25" s="2">
        <v>42</v>
      </c>
      <c r="O25" s="10"/>
      <c r="P25" s="10"/>
    </row>
    <row r="26" spans="1:16" s="1" customFormat="1" x14ac:dyDescent="0.25">
      <c r="A26" s="79"/>
      <c r="B26" s="79"/>
      <c r="C26" s="81">
        <v>42940</v>
      </c>
      <c r="D26" s="4" t="s">
        <v>37</v>
      </c>
      <c r="E26" s="3">
        <v>6519140</v>
      </c>
      <c r="F26" s="3">
        <v>645233</v>
      </c>
      <c r="G26" s="2">
        <v>0.93</v>
      </c>
      <c r="H26" s="2">
        <v>6.3</v>
      </c>
      <c r="I26" s="10"/>
      <c r="J26" s="2">
        <v>82</v>
      </c>
      <c r="K26" s="2">
        <v>8.1</v>
      </c>
      <c r="L26" s="2">
        <v>7.8</v>
      </c>
      <c r="M26" s="2">
        <v>0.19</v>
      </c>
      <c r="N26" s="2">
        <v>2.2000000000000002</v>
      </c>
      <c r="O26" s="10"/>
      <c r="P26" s="10"/>
    </row>
    <row r="27" spans="1:16" s="1" customFormat="1" x14ac:dyDescent="0.25">
      <c r="A27" s="79"/>
      <c r="B27" s="79"/>
      <c r="C27" s="81"/>
      <c r="D27" s="4" t="s">
        <v>38</v>
      </c>
      <c r="E27" s="3">
        <v>6519425</v>
      </c>
      <c r="F27" s="3">
        <v>645102</v>
      </c>
      <c r="G27" s="2">
        <v>0.48</v>
      </c>
      <c r="H27" s="2">
        <v>2.9</v>
      </c>
      <c r="I27" s="10"/>
      <c r="J27" s="2">
        <v>85</v>
      </c>
      <c r="K27" s="2">
        <v>8.3000000000000007</v>
      </c>
      <c r="L27" s="2">
        <v>7.8</v>
      </c>
      <c r="M27" s="2">
        <v>0.16</v>
      </c>
      <c r="N27" s="2">
        <v>1.4</v>
      </c>
      <c r="O27" s="10"/>
      <c r="P27" s="10"/>
    </row>
    <row r="28" spans="1:16" s="1" customFormat="1" x14ac:dyDescent="0.25">
      <c r="A28" s="79"/>
      <c r="B28" s="79"/>
      <c r="C28" s="81"/>
      <c r="D28" s="4" t="s">
        <v>39</v>
      </c>
      <c r="E28" s="3">
        <v>6519058</v>
      </c>
      <c r="F28" s="3">
        <v>644824</v>
      </c>
      <c r="G28" s="2"/>
      <c r="H28" s="10"/>
      <c r="I28" s="2">
        <v>6.7</v>
      </c>
      <c r="J28" s="2"/>
      <c r="K28" s="2">
        <v>4.9000000000000004</v>
      </c>
      <c r="L28" s="2">
        <v>8</v>
      </c>
      <c r="M28" s="2">
        <v>12</v>
      </c>
      <c r="N28" s="2">
        <v>43</v>
      </c>
      <c r="O28" s="10"/>
      <c r="P28" s="10"/>
    </row>
    <row r="29" spans="1:16" s="1" customFormat="1" x14ac:dyDescent="0.25">
      <c r="A29" s="79"/>
      <c r="B29" s="79"/>
      <c r="C29" s="81">
        <v>43067</v>
      </c>
      <c r="D29" s="4" t="s">
        <v>37</v>
      </c>
      <c r="E29" s="3">
        <v>6519140</v>
      </c>
      <c r="F29" s="3">
        <v>645233</v>
      </c>
      <c r="G29" s="3">
        <v>6.2E-2</v>
      </c>
      <c r="H29" s="3">
        <v>1.7</v>
      </c>
      <c r="I29" s="10"/>
      <c r="J29" s="3">
        <v>87</v>
      </c>
      <c r="K29" s="3">
        <v>11.8</v>
      </c>
      <c r="L29" s="3">
        <v>7.9</v>
      </c>
      <c r="M29" s="3">
        <v>4.2000000000000003E-2</v>
      </c>
      <c r="N29" s="3">
        <v>3.2</v>
      </c>
      <c r="O29" s="10"/>
      <c r="P29" s="10"/>
    </row>
    <row r="30" spans="1:16" s="1" customFormat="1" x14ac:dyDescent="0.25">
      <c r="A30" s="79"/>
      <c r="B30" s="79"/>
      <c r="C30" s="81"/>
      <c r="D30" s="4" t="s">
        <v>38</v>
      </c>
      <c r="E30" s="3">
        <v>6519425</v>
      </c>
      <c r="F30" s="3">
        <v>645102</v>
      </c>
      <c r="G30" s="3">
        <v>9.9000000000000005E-2</v>
      </c>
      <c r="H30" s="3">
        <v>2.1</v>
      </c>
      <c r="I30" s="10"/>
      <c r="J30" s="3">
        <v>81</v>
      </c>
      <c r="K30" s="3">
        <v>11</v>
      </c>
      <c r="L30" s="3">
        <v>7.7</v>
      </c>
      <c r="M30" s="3">
        <v>0.06</v>
      </c>
      <c r="N30" s="3">
        <v>3.2</v>
      </c>
      <c r="O30" s="10"/>
      <c r="P30" s="10"/>
    </row>
    <row r="31" spans="1:16" s="1" customFormat="1" x14ac:dyDescent="0.25">
      <c r="A31" s="79"/>
      <c r="B31" s="79"/>
      <c r="C31" s="81"/>
      <c r="D31" s="4" t="s">
        <v>39</v>
      </c>
      <c r="E31" s="3">
        <v>6519058</v>
      </c>
      <c r="F31" s="3">
        <v>644824</v>
      </c>
      <c r="G31" s="10"/>
      <c r="H31" s="10"/>
      <c r="I31" s="3" t="s">
        <v>40</v>
      </c>
      <c r="J31" s="3"/>
      <c r="K31" s="3">
        <v>10.5</v>
      </c>
      <c r="L31" s="3">
        <v>8.1</v>
      </c>
      <c r="M31" s="3">
        <v>2.2999999999999998</v>
      </c>
      <c r="N31" s="3">
        <v>11</v>
      </c>
      <c r="O31" s="5" t="s">
        <v>41</v>
      </c>
      <c r="P31" s="10"/>
    </row>
    <row r="32" spans="1:16" s="1" customFormat="1" x14ac:dyDescent="0.25">
      <c r="A32" s="79"/>
      <c r="B32" s="79"/>
      <c r="C32" s="72" t="s">
        <v>30</v>
      </c>
      <c r="D32" s="4" t="s">
        <v>37</v>
      </c>
      <c r="E32" s="3">
        <v>6519140</v>
      </c>
      <c r="F32" s="3">
        <v>645233</v>
      </c>
      <c r="G32" s="25">
        <f>MAX(G23,G26,G20,G29)</f>
        <v>0.93</v>
      </c>
      <c r="H32" s="26">
        <f>AVERAGE(H23,H26,H29,H20)</f>
        <v>3.6499999999999995</v>
      </c>
      <c r="I32" s="13"/>
      <c r="J32" s="14">
        <f>MIN(J23,J26,J29,J20)</f>
        <v>76</v>
      </c>
      <c r="K32" s="13"/>
      <c r="L32" s="13"/>
      <c r="M32" s="27">
        <f>AVERAGE(M23,M26,M29,M20)</f>
        <v>7.825E-2</v>
      </c>
      <c r="N32" s="21">
        <f>AVERAGE(N23,N26,N29,N20)</f>
        <v>2.2000000000000002</v>
      </c>
      <c r="O32" s="10"/>
      <c r="P32" s="17">
        <v>18</v>
      </c>
    </row>
    <row r="33" spans="1:16" s="1" customFormat="1" x14ac:dyDescent="0.25">
      <c r="A33" s="79"/>
      <c r="B33" s="79"/>
      <c r="C33" s="72"/>
      <c r="D33" s="4" t="s">
        <v>38</v>
      </c>
      <c r="E33" s="3">
        <v>6519425</v>
      </c>
      <c r="F33" s="3">
        <v>645102</v>
      </c>
      <c r="G33" s="28">
        <f>MAX(G24,G27,G30,G21)</f>
        <v>0.48</v>
      </c>
      <c r="H33" s="12">
        <f>AVERAGE(H24,H27,H30,H21)</f>
        <v>2.85</v>
      </c>
      <c r="I33" s="13"/>
      <c r="J33" s="14">
        <f>MIN(J24,J27,J30,J21)</f>
        <v>70.5</v>
      </c>
      <c r="K33" s="13"/>
      <c r="L33" s="13"/>
      <c r="M33" s="29">
        <f>AVERAGE(M24,M27,M30,M21)</f>
        <v>0.08</v>
      </c>
      <c r="N33" s="21">
        <f>AVERAGE(N24,N27,N30,N21)</f>
        <v>2.0249999999999999</v>
      </c>
      <c r="O33" s="10"/>
      <c r="P33" s="17">
        <v>19</v>
      </c>
    </row>
    <row r="34" spans="1:16" s="1" customFormat="1" x14ac:dyDescent="0.25">
      <c r="A34" s="79"/>
      <c r="B34" s="79"/>
      <c r="C34" s="72"/>
      <c r="D34" s="4" t="s">
        <v>39</v>
      </c>
      <c r="E34" s="3">
        <v>6519058</v>
      </c>
      <c r="F34" s="3">
        <v>644824</v>
      </c>
      <c r="G34" s="23"/>
      <c r="H34" s="23"/>
      <c r="I34" s="24">
        <f>AVERAGE(I25,I28,I31)</f>
        <v>14.85</v>
      </c>
      <c r="J34" s="24"/>
      <c r="K34" s="24"/>
      <c r="L34" s="24"/>
      <c r="M34" s="24">
        <f t="shared" ref="M34:N34" si="1">AVERAGE(M25,M28,M31)</f>
        <v>5.6000000000000005</v>
      </c>
      <c r="N34" s="24">
        <f t="shared" si="1"/>
        <v>32</v>
      </c>
      <c r="O34" s="10"/>
      <c r="P34" s="10"/>
    </row>
    <row r="35" spans="1:16" s="1" customFormat="1" x14ac:dyDescent="0.25">
      <c r="A35" s="76" t="s">
        <v>45</v>
      </c>
      <c r="B35" s="4" t="s">
        <v>42</v>
      </c>
      <c r="C35" s="30">
        <v>43006</v>
      </c>
      <c r="D35" s="4" t="s">
        <v>43</v>
      </c>
      <c r="E35" s="2">
        <v>6428278</v>
      </c>
      <c r="F35" s="2">
        <v>680605</v>
      </c>
      <c r="G35" s="31">
        <v>2.3E-2</v>
      </c>
      <c r="H35" s="31">
        <v>1.6</v>
      </c>
      <c r="I35" s="10"/>
      <c r="J35" s="31">
        <v>94</v>
      </c>
      <c r="K35" s="2">
        <v>9.6</v>
      </c>
      <c r="L35" s="2">
        <v>7.9</v>
      </c>
      <c r="M35" s="31">
        <v>3.2000000000000001E-2</v>
      </c>
      <c r="N35" s="31">
        <v>0.79</v>
      </c>
      <c r="O35" s="10"/>
      <c r="P35" s="32">
        <v>25</v>
      </c>
    </row>
    <row r="36" spans="1:16" s="1" customFormat="1" x14ac:dyDescent="0.25">
      <c r="A36" s="76"/>
      <c r="B36" s="4"/>
      <c r="C36" s="30"/>
      <c r="D36" s="4" t="s">
        <v>44</v>
      </c>
      <c r="E36" s="2">
        <v>6428331</v>
      </c>
      <c r="F36" s="2">
        <v>680603</v>
      </c>
      <c r="G36" s="2"/>
      <c r="H36" s="10"/>
      <c r="I36" s="2">
        <v>16</v>
      </c>
      <c r="J36" s="10"/>
      <c r="K36" s="2">
        <v>6.8</v>
      </c>
      <c r="L36" s="2">
        <v>7.7</v>
      </c>
      <c r="M36" s="2">
        <v>10</v>
      </c>
      <c r="N36" s="2">
        <v>60</v>
      </c>
      <c r="O36" s="4" t="s">
        <v>46</v>
      </c>
      <c r="P36" s="10"/>
    </row>
    <row r="37" spans="1:16" s="1" customFormat="1" x14ac:dyDescent="0.25">
      <c r="A37" s="77" t="s">
        <v>47</v>
      </c>
      <c r="B37" s="77"/>
      <c r="C37" s="77"/>
      <c r="D37" s="77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1" customFormat="1" ht="15" customHeight="1" x14ac:dyDescent="0.25">
      <c r="A38" s="83" t="s">
        <v>48</v>
      </c>
      <c r="B38" s="83" t="s">
        <v>49</v>
      </c>
      <c r="C38" s="78">
        <v>42863</v>
      </c>
      <c r="D38" s="4" t="s">
        <v>50</v>
      </c>
      <c r="E38" s="3">
        <v>6591428</v>
      </c>
      <c r="F38" s="3">
        <v>700610</v>
      </c>
      <c r="G38" s="2">
        <v>5.0999999999999997E-2</v>
      </c>
      <c r="H38" s="2">
        <v>1.4</v>
      </c>
      <c r="I38" s="10"/>
      <c r="J38" s="2">
        <v>94</v>
      </c>
      <c r="K38" s="2">
        <v>11.4</v>
      </c>
      <c r="L38" s="2">
        <v>7.4</v>
      </c>
      <c r="M38" s="2">
        <v>0.03</v>
      </c>
      <c r="N38" s="2">
        <v>1.7</v>
      </c>
      <c r="O38" s="10"/>
      <c r="P38" s="10"/>
    </row>
    <row r="39" spans="1:16" s="1" customFormat="1" x14ac:dyDescent="0.25">
      <c r="A39" s="83"/>
      <c r="B39" s="83"/>
      <c r="C39" s="78"/>
      <c r="D39" s="4" t="s">
        <v>51</v>
      </c>
      <c r="E39" s="3">
        <v>6592162</v>
      </c>
      <c r="F39" s="3">
        <v>700174</v>
      </c>
      <c r="G39" s="2">
        <v>4.9000000000000002E-2</v>
      </c>
      <c r="H39" s="2">
        <v>1.1000000000000001</v>
      </c>
      <c r="I39" s="10"/>
      <c r="J39" s="2">
        <v>96</v>
      </c>
      <c r="K39" s="2">
        <v>11.7</v>
      </c>
      <c r="L39" s="2">
        <v>7.2</v>
      </c>
      <c r="M39" s="2">
        <v>2.3E-2</v>
      </c>
      <c r="N39" s="2">
        <v>1.8</v>
      </c>
      <c r="O39" s="10"/>
      <c r="P39" s="10"/>
    </row>
    <row r="40" spans="1:16" s="1" customFormat="1" x14ac:dyDescent="0.25">
      <c r="A40" s="83"/>
      <c r="B40" s="83"/>
      <c r="C40" s="78"/>
      <c r="D40" s="4" t="s">
        <v>52</v>
      </c>
      <c r="E40" s="3">
        <v>6591444</v>
      </c>
      <c r="F40" s="3">
        <v>703879</v>
      </c>
      <c r="G40" s="2"/>
      <c r="H40" s="2"/>
      <c r="I40" s="10"/>
      <c r="J40" s="2">
        <v>15</v>
      </c>
      <c r="K40" s="2">
        <v>17.8</v>
      </c>
      <c r="L40" s="2">
        <v>9.3000000000000007</v>
      </c>
      <c r="M40" s="2">
        <v>0.62</v>
      </c>
      <c r="N40" s="2">
        <v>20</v>
      </c>
      <c r="O40" s="4"/>
      <c r="P40" s="10"/>
    </row>
    <row r="41" spans="1:16" s="1" customFormat="1" x14ac:dyDescent="0.25">
      <c r="A41" s="83"/>
      <c r="B41" s="83"/>
      <c r="C41" s="78">
        <v>42975</v>
      </c>
      <c r="D41" s="4" t="s">
        <v>50</v>
      </c>
      <c r="E41" s="3">
        <v>6591428</v>
      </c>
      <c r="F41" s="3">
        <v>700610</v>
      </c>
      <c r="G41" s="2">
        <v>8.2000000000000003E-2</v>
      </c>
      <c r="H41" s="2">
        <v>1.9</v>
      </c>
      <c r="I41" s="10"/>
      <c r="J41" s="2">
        <v>85</v>
      </c>
      <c r="K41" s="2">
        <v>8.9</v>
      </c>
      <c r="L41" s="2">
        <v>8.1999999999999993</v>
      </c>
      <c r="M41" s="2">
        <v>3.5000000000000003E-2</v>
      </c>
      <c r="N41" s="2">
        <v>1.5</v>
      </c>
      <c r="O41" s="10"/>
      <c r="P41" s="10"/>
    </row>
    <row r="42" spans="1:16" s="1" customFormat="1" x14ac:dyDescent="0.25">
      <c r="A42" s="83"/>
      <c r="B42" s="83"/>
      <c r="C42" s="78"/>
      <c r="D42" s="4" t="s">
        <v>51</v>
      </c>
      <c r="E42" s="3">
        <v>6592162</v>
      </c>
      <c r="F42" s="3">
        <v>700174</v>
      </c>
      <c r="G42" s="2">
        <v>9.6000000000000002E-2</v>
      </c>
      <c r="H42" s="2">
        <v>1.4</v>
      </c>
      <c r="I42" s="10"/>
      <c r="J42" s="2">
        <v>84</v>
      </c>
      <c r="K42" s="2">
        <v>8.8000000000000007</v>
      </c>
      <c r="L42" s="2">
        <v>8.1999999999999993</v>
      </c>
      <c r="M42" s="2">
        <v>4.7E-2</v>
      </c>
      <c r="N42" s="2">
        <v>1.5</v>
      </c>
      <c r="O42" s="10"/>
      <c r="P42" s="10"/>
    </row>
    <row r="43" spans="1:16" s="1" customFormat="1" x14ac:dyDescent="0.25">
      <c r="A43" s="83"/>
      <c r="B43" s="83"/>
      <c r="C43" s="78"/>
      <c r="D43" s="4" t="s">
        <v>52</v>
      </c>
      <c r="E43" s="3">
        <v>6591444</v>
      </c>
      <c r="F43" s="3">
        <v>703879</v>
      </c>
      <c r="G43" s="2"/>
      <c r="H43" s="10"/>
      <c r="I43" s="2"/>
      <c r="J43" s="2">
        <v>6.9</v>
      </c>
      <c r="K43" s="2">
        <v>6.9</v>
      </c>
      <c r="L43" s="2">
        <v>7.8</v>
      </c>
      <c r="M43" s="2">
        <v>2.8</v>
      </c>
      <c r="N43" s="2">
        <v>29</v>
      </c>
      <c r="O43" s="4" t="s">
        <v>53</v>
      </c>
      <c r="P43" s="33" t="s">
        <v>32</v>
      </c>
    </row>
    <row r="44" spans="1:16" s="1" customFormat="1" x14ac:dyDescent="0.25">
      <c r="A44" s="83"/>
      <c r="B44" s="83"/>
      <c r="C44" s="78">
        <v>43031</v>
      </c>
      <c r="D44" s="4" t="s">
        <v>50</v>
      </c>
      <c r="E44" s="3">
        <v>6591428</v>
      </c>
      <c r="F44" s="3">
        <v>700610</v>
      </c>
      <c r="G44" s="3">
        <v>8.3000000000000004E-2</v>
      </c>
      <c r="H44" s="3">
        <v>1.7</v>
      </c>
      <c r="I44" s="10"/>
      <c r="J44" s="3">
        <v>94</v>
      </c>
      <c r="K44" s="3">
        <v>11.8</v>
      </c>
      <c r="L44" s="3">
        <v>8.1</v>
      </c>
      <c r="M44" s="3">
        <v>1.2E-2</v>
      </c>
      <c r="N44" s="3">
        <v>1.9</v>
      </c>
      <c r="O44" s="10"/>
      <c r="P44" s="10"/>
    </row>
    <row r="45" spans="1:16" s="1" customFormat="1" x14ac:dyDescent="0.25">
      <c r="A45" s="83"/>
      <c r="B45" s="83"/>
      <c r="C45" s="78"/>
      <c r="D45" s="4" t="s">
        <v>51</v>
      </c>
      <c r="E45" s="3">
        <v>6592162</v>
      </c>
      <c r="F45" s="3">
        <v>700174</v>
      </c>
      <c r="G45" s="3">
        <v>8.2000000000000003E-2</v>
      </c>
      <c r="H45" s="3">
        <v>2.2000000000000002</v>
      </c>
      <c r="I45" s="10"/>
      <c r="J45" s="3">
        <v>94</v>
      </c>
      <c r="K45" s="3">
        <v>11.7</v>
      </c>
      <c r="L45" s="3">
        <v>8.1</v>
      </c>
      <c r="M45" s="3">
        <v>1.4E-2</v>
      </c>
      <c r="N45" s="3">
        <v>1.9</v>
      </c>
      <c r="O45" s="10"/>
      <c r="P45" s="10"/>
    </row>
    <row r="46" spans="1:16" s="1" customFormat="1" x14ac:dyDescent="0.25">
      <c r="A46" s="83"/>
      <c r="B46" s="83"/>
      <c r="C46" s="78"/>
      <c r="D46" s="4" t="s">
        <v>52</v>
      </c>
      <c r="E46" s="3">
        <v>6591444</v>
      </c>
      <c r="F46" s="3">
        <v>703879</v>
      </c>
      <c r="G46" s="10"/>
      <c r="H46" s="10"/>
      <c r="I46" s="3">
        <v>3.1</v>
      </c>
      <c r="J46" s="3"/>
      <c r="K46" s="3">
        <v>8.6</v>
      </c>
      <c r="L46" s="3">
        <v>8</v>
      </c>
      <c r="M46" s="3">
        <v>0.34</v>
      </c>
      <c r="N46" s="3">
        <v>13</v>
      </c>
      <c r="O46" s="5" t="s">
        <v>54</v>
      </c>
      <c r="P46" s="33" t="s">
        <v>29</v>
      </c>
    </row>
    <row r="47" spans="1:16" s="1" customFormat="1" x14ac:dyDescent="0.25">
      <c r="A47" s="83"/>
      <c r="B47" s="83"/>
      <c r="C47" s="72" t="s">
        <v>30</v>
      </c>
      <c r="D47" s="4" t="s">
        <v>50</v>
      </c>
      <c r="E47" s="3">
        <v>6591428</v>
      </c>
      <c r="F47" s="3">
        <v>700610</v>
      </c>
      <c r="G47" s="27">
        <f>MAX(G38,G41,G44)</f>
        <v>8.3000000000000004E-2</v>
      </c>
      <c r="H47" s="11">
        <f>AVERAGE(H38,H41,H44)</f>
        <v>1.6666666666666667</v>
      </c>
      <c r="I47" s="13"/>
      <c r="J47" s="14">
        <f>MIN(J38,J41,J44)</f>
        <v>85</v>
      </c>
      <c r="K47" s="13"/>
      <c r="L47" s="13"/>
      <c r="M47" s="27">
        <f t="shared" ref="M47:N49" si="2">AVERAGE(M38,M41,M44)</f>
        <v>2.5666666666666667E-2</v>
      </c>
      <c r="N47" s="21">
        <f t="shared" si="2"/>
        <v>1.7</v>
      </c>
      <c r="O47" s="10"/>
      <c r="P47" s="32">
        <v>24</v>
      </c>
    </row>
    <row r="48" spans="1:16" s="1" customFormat="1" x14ac:dyDescent="0.25">
      <c r="A48" s="83"/>
      <c r="B48" s="83"/>
      <c r="C48" s="72"/>
      <c r="D48" s="4" t="s">
        <v>51</v>
      </c>
      <c r="E48" s="3">
        <v>6592162</v>
      </c>
      <c r="F48" s="3">
        <v>700174</v>
      </c>
      <c r="G48" s="27">
        <f>MAX(G39,G42,G45)</f>
        <v>9.6000000000000002E-2</v>
      </c>
      <c r="H48" s="11">
        <f>AVERAGE(H39,H42,H45)</f>
        <v>1.5666666666666667</v>
      </c>
      <c r="I48" s="13"/>
      <c r="J48" s="14">
        <f>MIN(J39,J42,J45)</f>
        <v>84</v>
      </c>
      <c r="K48" s="13"/>
      <c r="L48" s="13"/>
      <c r="M48" s="27">
        <f t="shared" si="2"/>
        <v>2.8000000000000001E-2</v>
      </c>
      <c r="N48" s="21">
        <f t="shared" si="2"/>
        <v>1.7333333333333332</v>
      </c>
      <c r="O48" s="10"/>
      <c r="P48" s="17">
        <v>22</v>
      </c>
    </row>
    <row r="49" spans="1:16" s="1" customFormat="1" x14ac:dyDescent="0.25">
      <c r="A49" s="83"/>
      <c r="B49" s="83"/>
      <c r="C49" s="72"/>
      <c r="D49" s="4" t="s">
        <v>52</v>
      </c>
      <c r="E49" s="3">
        <v>6591444</v>
      </c>
      <c r="F49" s="3">
        <v>703879</v>
      </c>
      <c r="G49" s="23"/>
      <c r="H49" s="23"/>
      <c r="I49" s="24">
        <f>AVERAGE(I40,I43,I46)</f>
        <v>3.1</v>
      </c>
      <c r="J49" s="24"/>
      <c r="K49" s="24"/>
      <c r="L49" s="24"/>
      <c r="M49" s="24">
        <f t="shared" si="2"/>
        <v>1.2533333333333332</v>
      </c>
      <c r="N49" s="24">
        <f t="shared" si="2"/>
        <v>20.666666666666668</v>
      </c>
      <c r="O49" s="10"/>
      <c r="P49" s="10"/>
    </row>
    <row r="50" spans="1:16" s="1" customFormat="1" x14ac:dyDescent="0.25">
      <c r="A50" s="82" t="s">
        <v>55</v>
      </c>
      <c r="B50" s="82"/>
      <c r="C50" s="82"/>
      <c r="D50" s="8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1" customFormat="1" ht="15" customHeight="1" x14ac:dyDescent="0.25">
      <c r="A51" s="83" t="s">
        <v>62</v>
      </c>
      <c r="B51" s="75" t="s">
        <v>56</v>
      </c>
      <c r="C51" s="73">
        <v>42864</v>
      </c>
      <c r="D51" s="5" t="s">
        <v>57</v>
      </c>
      <c r="E51" s="2">
        <v>6563279</v>
      </c>
      <c r="F51" s="2">
        <v>625186</v>
      </c>
      <c r="G51" s="2">
        <v>6.6000000000000003E-2</v>
      </c>
      <c r="H51" s="2">
        <v>1.8</v>
      </c>
      <c r="I51" s="2"/>
      <c r="J51" s="2">
        <v>103</v>
      </c>
      <c r="K51" s="2">
        <v>11.7</v>
      </c>
      <c r="L51" s="2">
        <v>8.1</v>
      </c>
      <c r="M51" s="2" t="s">
        <v>60</v>
      </c>
      <c r="N51" s="2">
        <v>4.5</v>
      </c>
      <c r="O51" s="10"/>
      <c r="P51" s="10"/>
    </row>
    <row r="52" spans="1:16" s="1" customFormat="1" x14ac:dyDescent="0.25">
      <c r="A52" s="83"/>
      <c r="B52" s="75"/>
      <c r="C52" s="73"/>
      <c r="D52" s="5" t="s">
        <v>58</v>
      </c>
      <c r="E52" s="2">
        <v>6563857</v>
      </c>
      <c r="F52" s="2">
        <v>624419</v>
      </c>
      <c r="G52" s="2">
        <v>0.13</v>
      </c>
      <c r="H52" s="2">
        <v>2.4</v>
      </c>
      <c r="I52" s="2"/>
      <c r="J52" s="2">
        <v>101</v>
      </c>
      <c r="K52" s="2">
        <v>11.6</v>
      </c>
      <c r="L52" s="2">
        <v>8</v>
      </c>
      <c r="M52" s="2">
        <v>1.2E-2</v>
      </c>
      <c r="N52" s="2">
        <v>4.0999999999999996</v>
      </c>
      <c r="O52" s="10"/>
      <c r="P52" s="10"/>
    </row>
    <row r="53" spans="1:16" s="1" customFormat="1" x14ac:dyDescent="0.25">
      <c r="A53" s="83"/>
      <c r="B53" s="75"/>
      <c r="C53" s="73"/>
      <c r="D53" s="5" t="s">
        <v>59</v>
      </c>
      <c r="E53" s="2">
        <v>6563480</v>
      </c>
      <c r="F53" s="2">
        <v>625267</v>
      </c>
      <c r="G53" s="2"/>
      <c r="H53" s="2"/>
      <c r="I53" s="2">
        <v>60</v>
      </c>
      <c r="J53" s="2"/>
      <c r="K53" s="2">
        <v>5.2</v>
      </c>
      <c r="L53" s="2">
        <v>7.4</v>
      </c>
      <c r="M53" s="2">
        <v>5.4</v>
      </c>
      <c r="N53" s="2">
        <v>50</v>
      </c>
      <c r="O53" s="10"/>
      <c r="P53" s="10"/>
    </row>
    <row r="54" spans="1:16" s="1" customFormat="1" x14ac:dyDescent="0.25">
      <c r="A54" s="83"/>
      <c r="B54" s="75"/>
      <c r="C54" s="73">
        <v>42969</v>
      </c>
      <c r="D54" s="5" t="s">
        <v>57</v>
      </c>
      <c r="E54" s="2">
        <v>6563279</v>
      </c>
      <c r="F54" s="2">
        <v>625186</v>
      </c>
      <c r="G54" s="2">
        <v>4.5999999999999999E-2</v>
      </c>
      <c r="H54" s="2">
        <v>3.3</v>
      </c>
      <c r="I54" s="2"/>
      <c r="J54" s="2">
        <v>91</v>
      </c>
      <c r="K54" s="2">
        <v>9.1999999999999993</v>
      </c>
      <c r="L54" s="2">
        <v>8</v>
      </c>
      <c r="M54" s="2">
        <v>2.5000000000000001E-2</v>
      </c>
      <c r="N54" s="2">
        <v>3.2</v>
      </c>
      <c r="O54" s="10"/>
      <c r="P54" s="10"/>
    </row>
    <row r="55" spans="1:16" s="1" customFormat="1" x14ac:dyDescent="0.25">
      <c r="A55" s="83"/>
      <c r="B55" s="75"/>
      <c r="C55" s="73"/>
      <c r="D55" s="5" t="s">
        <v>58</v>
      </c>
      <c r="E55" s="2">
        <v>6563857</v>
      </c>
      <c r="F55" s="2">
        <v>624419</v>
      </c>
      <c r="G55" s="2"/>
      <c r="H55" s="2"/>
      <c r="I55" s="2"/>
      <c r="J55" s="2"/>
      <c r="K55" s="2"/>
      <c r="L55" s="2"/>
      <c r="M55" s="2"/>
      <c r="N55" s="2"/>
      <c r="O55" s="10"/>
      <c r="P55" s="10"/>
    </row>
    <row r="56" spans="1:16" s="1" customFormat="1" x14ac:dyDescent="0.25">
      <c r="A56" s="83"/>
      <c r="B56" s="75"/>
      <c r="C56" s="73"/>
      <c r="D56" s="5" t="s">
        <v>59</v>
      </c>
      <c r="E56" s="2">
        <v>6563480</v>
      </c>
      <c r="F56" s="2">
        <v>625267</v>
      </c>
      <c r="G56" s="2"/>
      <c r="H56" s="2"/>
      <c r="I56" s="2">
        <v>6.5</v>
      </c>
      <c r="J56" s="2"/>
      <c r="K56" s="2">
        <v>6.1</v>
      </c>
      <c r="L56" s="2">
        <v>7.6</v>
      </c>
      <c r="M56" s="2">
        <v>0.77</v>
      </c>
      <c r="N56" s="2">
        <v>50</v>
      </c>
      <c r="O56" s="10"/>
      <c r="P56" s="10"/>
    </row>
    <row r="57" spans="1:16" s="1" customFormat="1" x14ac:dyDescent="0.25">
      <c r="A57" s="83"/>
      <c r="B57" s="75"/>
      <c r="C57" s="73">
        <v>43033</v>
      </c>
      <c r="D57" s="5" t="s">
        <v>57</v>
      </c>
      <c r="E57" s="2">
        <v>6563279</v>
      </c>
      <c r="F57" s="2">
        <v>625186</v>
      </c>
      <c r="G57" s="3">
        <v>3.1E-2</v>
      </c>
      <c r="H57" s="3">
        <v>2.2000000000000002</v>
      </c>
      <c r="I57" s="3"/>
      <c r="J57" s="3">
        <v>90</v>
      </c>
      <c r="K57" s="3">
        <v>12.3</v>
      </c>
      <c r="L57" s="3">
        <v>8</v>
      </c>
      <c r="M57" s="3">
        <v>2.3E-2</v>
      </c>
      <c r="N57" s="3">
        <v>0.71</v>
      </c>
      <c r="O57" s="10"/>
      <c r="P57" s="10"/>
    </row>
    <row r="58" spans="1:16" s="1" customFormat="1" x14ac:dyDescent="0.25">
      <c r="A58" s="83"/>
      <c r="B58" s="75"/>
      <c r="C58" s="73"/>
      <c r="D58" s="5" t="s">
        <v>58</v>
      </c>
      <c r="E58" s="2">
        <v>6563857</v>
      </c>
      <c r="F58" s="2">
        <v>624419</v>
      </c>
      <c r="G58" s="3">
        <v>6.0999999999999999E-2</v>
      </c>
      <c r="H58" s="3">
        <v>2.8</v>
      </c>
      <c r="I58" s="3"/>
      <c r="J58" s="3">
        <v>47</v>
      </c>
      <c r="K58" s="3">
        <v>5.8</v>
      </c>
      <c r="L58" s="3">
        <v>7.4</v>
      </c>
      <c r="M58" s="3">
        <v>5.0999999999999997E-2</v>
      </c>
      <c r="N58" s="3">
        <v>2.4</v>
      </c>
      <c r="O58" s="10"/>
      <c r="P58" s="10"/>
    </row>
    <row r="59" spans="1:16" s="1" customFormat="1" x14ac:dyDescent="0.25">
      <c r="A59" s="83"/>
      <c r="B59" s="75"/>
      <c r="C59" s="73"/>
      <c r="D59" s="5" t="s">
        <v>59</v>
      </c>
      <c r="E59" s="2">
        <v>6563480</v>
      </c>
      <c r="F59" s="2">
        <v>625267</v>
      </c>
      <c r="G59" s="3"/>
      <c r="H59" s="3"/>
      <c r="I59" s="3">
        <v>17</v>
      </c>
      <c r="J59" s="3"/>
      <c r="K59" s="3">
        <v>6.1</v>
      </c>
      <c r="L59" s="3">
        <v>7.6</v>
      </c>
      <c r="M59" s="3">
        <v>1.8</v>
      </c>
      <c r="N59" s="3">
        <v>41</v>
      </c>
      <c r="O59" s="5" t="s">
        <v>61</v>
      </c>
      <c r="P59" s="10"/>
    </row>
    <row r="60" spans="1:16" s="1" customFormat="1" x14ac:dyDescent="0.25">
      <c r="A60" s="83"/>
      <c r="B60" s="75"/>
      <c r="C60" s="72" t="s">
        <v>30</v>
      </c>
      <c r="D60" s="5" t="s">
        <v>57</v>
      </c>
      <c r="E60" s="2">
        <v>6563279</v>
      </c>
      <c r="F60" s="2">
        <v>625186</v>
      </c>
      <c r="G60" s="27">
        <f>MAX(G51,G54,G57)</f>
        <v>6.6000000000000003E-2</v>
      </c>
      <c r="H60" s="12">
        <f>AVERAGE(H51,H54,H57)</f>
        <v>2.4333333333333331</v>
      </c>
      <c r="I60" s="13"/>
      <c r="J60" s="14">
        <f>MIN(J51,J54,J57)</f>
        <v>90</v>
      </c>
      <c r="K60" s="13"/>
      <c r="L60" s="13"/>
      <c r="M60" s="27">
        <f t="shared" ref="M60:N62" si="3">AVERAGE(M51,M54,M57)</f>
        <v>2.4E-2</v>
      </c>
      <c r="N60" s="21">
        <f t="shared" si="3"/>
        <v>2.8033333333333332</v>
      </c>
      <c r="O60" s="10"/>
      <c r="P60" s="32">
        <v>23</v>
      </c>
    </row>
    <row r="61" spans="1:16" s="1" customFormat="1" x14ac:dyDescent="0.25">
      <c r="A61" s="83"/>
      <c r="B61" s="75"/>
      <c r="C61" s="72"/>
      <c r="D61" s="5" t="s">
        <v>58</v>
      </c>
      <c r="E61" s="2">
        <v>6563857</v>
      </c>
      <c r="F61" s="2">
        <v>624419</v>
      </c>
      <c r="G61" s="29">
        <f>MAX(G52,G55,G58)</f>
        <v>0.13</v>
      </c>
      <c r="H61" s="12">
        <f>AVERAGE(H52,H55,H58)</f>
        <v>2.5999999999999996</v>
      </c>
      <c r="I61" s="13"/>
      <c r="J61" s="19">
        <f>MIN(J52,J55,J58)</f>
        <v>47</v>
      </c>
      <c r="K61" s="13"/>
      <c r="L61" s="13"/>
      <c r="M61" s="27">
        <f t="shared" si="3"/>
        <v>3.15E-2</v>
      </c>
      <c r="N61" s="34">
        <f t="shared" si="3"/>
        <v>3.25</v>
      </c>
      <c r="O61" s="10"/>
      <c r="P61" s="17">
        <v>20</v>
      </c>
    </row>
    <row r="62" spans="1:16" s="1" customFormat="1" x14ac:dyDescent="0.25">
      <c r="A62" s="83"/>
      <c r="B62" s="75"/>
      <c r="C62" s="72"/>
      <c r="D62" s="5" t="s">
        <v>59</v>
      </c>
      <c r="E62" s="2">
        <v>6563480</v>
      </c>
      <c r="F62" s="2">
        <v>625267</v>
      </c>
      <c r="G62" s="23"/>
      <c r="H62" s="23"/>
      <c r="I62" s="24">
        <f>AVERAGE(I53,I56,I59)</f>
        <v>27.833333333333332</v>
      </c>
      <c r="J62" s="24"/>
      <c r="K62" s="24"/>
      <c r="L62" s="24"/>
      <c r="M62" s="24">
        <f t="shared" si="3"/>
        <v>2.6566666666666667</v>
      </c>
      <c r="N62" s="24">
        <f t="shared" si="3"/>
        <v>47</v>
      </c>
      <c r="O62" s="10"/>
      <c r="P62" s="10"/>
    </row>
    <row r="63" spans="1:16" s="1" customFormat="1" ht="15" customHeight="1" x14ac:dyDescent="0.25">
      <c r="A63" s="83" t="s">
        <v>63</v>
      </c>
      <c r="B63" s="75" t="s">
        <v>64</v>
      </c>
      <c r="C63" s="73">
        <v>43025</v>
      </c>
      <c r="D63" s="5" t="s">
        <v>65</v>
      </c>
      <c r="E63" s="3">
        <v>6560480</v>
      </c>
      <c r="F63" s="3">
        <v>542684</v>
      </c>
      <c r="G63" s="35">
        <v>0.01</v>
      </c>
      <c r="H63" s="36">
        <v>2.7</v>
      </c>
      <c r="I63" s="10"/>
      <c r="J63" s="35">
        <v>94</v>
      </c>
      <c r="K63" s="4">
        <v>11</v>
      </c>
      <c r="L63" s="4">
        <v>7.4</v>
      </c>
      <c r="M63" s="36">
        <v>0.06</v>
      </c>
      <c r="N63" s="37">
        <v>4.2</v>
      </c>
      <c r="O63" s="10"/>
      <c r="P63" s="17">
        <v>21</v>
      </c>
    </row>
    <row r="64" spans="1:16" s="1" customFormat="1" x14ac:dyDescent="0.25">
      <c r="A64" s="83"/>
      <c r="B64" s="75"/>
      <c r="C64" s="73"/>
      <c r="D64" s="5" t="s">
        <v>66</v>
      </c>
      <c r="E64" s="3">
        <v>6560749</v>
      </c>
      <c r="F64" s="3">
        <v>542522</v>
      </c>
      <c r="G64" s="35">
        <v>0.02</v>
      </c>
      <c r="H64" s="36">
        <v>2.7</v>
      </c>
      <c r="I64" s="10"/>
      <c r="J64" s="35">
        <v>96</v>
      </c>
      <c r="K64" s="4">
        <v>11.3</v>
      </c>
      <c r="L64" s="4">
        <v>7.5</v>
      </c>
      <c r="M64" s="36">
        <v>0.06</v>
      </c>
      <c r="N64" s="37">
        <v>4.0999999999999996</v>
      </c>
      <c r="O64" s="10"/>
      <c r="P64" s="17">
        <v>21</v>
      </c>
    </row>
    <row r="65" spans="1:16" s="1" customFormat="1" x14ac:dyDescent="0.25">
      <c r="A65" s="83"/>
      <c r="B65" s="75"/>
      <c r="C65" s="73"/>
      <c r="D65" s="5" t="s">
        <v>67</v>
      </c>
      <c r="E65" s="3">
        <v>6560539</v>
      </c>
      <c r="F65" s="3">
        <v>542693</v>
      </c>
      <c r="G65" s="10"/>
      <c r="H65" s="10"/>
      <c r="I65" s="4">
        <v>5.3</v>
      </c>
      <c r="J65" s="4"/>
      <c r="K65" s="4">
        <v>6.2</v>
      </c>
      <c r="L65" s="4">
        <v>8</v>
      </c>
      <c r="M65" s="4">
        <v>4.5</v>
      </c>
      <c r="N65" s="4">
        <v>25</v>
      </c>
      <c r="O65" s="4" t="s">
        <v>68</v>
      </c>
      <c r="P65" s="10"/>
    </row>
    <row r="66" spans="1:16" s="1" customFormat="1" x14ac:dyDescent="0.25">
      <c r="A66" s="83"/>
      <c r="B66" s="84" t="s">
        <v>74</v>
      </c>
      <c r="C66" s="73"/>
      <c r="D66" s="4" t="s">
        <v>69</v>
      </c>
      <c r="E66" s="3">
        <v>6560510</v>
      </c>
      <c r="F66" s="3">
        <v>542393</v>
      </c>
      <c r="G66" s="36" t="s">
        <v>75</v>
      </c>
      <c r="H66" s="38">
        <v>27</v>
      </c>
      <c r="I66" s="10"/>
      <c r="J66" s="37">
        <v>58</v>
      </c>
      <c r="K66" s="4">
        <v>6.6</v>
      </c>
      <c r="L66" s="4">
        <v>7.3</v>
      </c>
      <c r="M66" s="36">
        <v>0.55000000000000004</v>
      </c>
      <c r="N66" s="36">
        <v>2.2999999999999998</v>
      </c>
      <c r="O66" s="10"/>
      <c r="P66" s="22">
        <v>16</v>
      </c>
    </row>
    <row r="67" spans="1:16" s="1" customFormat="1" x14ac:dyDescent="0.25">
      <c r="A67" s="83"/>
      <c r="B67" s="84"/>
      <c r="C67" s="73"/>
      <c r="D67" s="4" t="s">
        <v>70</v>
      </c>
      <c r="E67" s="3">
        <v>6560786</v>
      </c>
      <c r="F67" s="3">
        <v>542359</v>
      </c>
      <c r="G67" s="35">
        <v>0.02</v>
      </c>
      <c r="H67" s="36">
        <v>2.1</v>
      </c>
      <c r="I67" s="10"/>
      <c r="J67" s="35">
        <v>98</v>
      </c>
      <c r="K67" s="4">
        <v>11.5</v>
      </c>
      <c r="L67" s="4">
        <v>7.5</v>
      </c>
      <c r="M67" s="35">
        <v>0.06</v>
      </c>
      <c r="N67" s="37">
        <v>4.0999999999999996</v>
      </c>
      <c r="O67" s="10"/>
      <c r="P67" s="17">
        <v>22</v>
      </c>
    </row>
    <row r="68" spans="1:16" s="1" customFormat="1" x14ac:dyDescent="0.25">
      <c r="A68" s="83"/>
      <c r="B68" s="84"/>
      <c r="C68" s="73"/>
      <c r="D68" s="4" t="s">
        <v>71</v>
      </c>
      <c r="E68" s="3">
        <v>6560961</v>
      </c>
      <c r="F68" s="3">
        <v>542341</v>
      </c>
      <c r="G68" s="35">
        <v>0.01</v>
      </c>
      <c r="H68" s="36">
        <v>2.8</v>
      </c>
      <c r="I68" s="10"/>
      <c r="J68" s="35">
        <v>94</v>
      </c>
      <c r="K68" s="4">
        <v>11.1</v>
      </c>
      <c r="L68" s="4">
        <v>7.5</v>
      </c>
      <c r="M68" s="35">
        <v>0.06</v>
      </c>
      <c r="N68" s="37">
        <v>4.0999999999999996</v>
      </c>
      <c r="O68" s="10"/>
      <c r="P68" s="17">
        <v>22</v>
      </c>
    </row>
    <row r="69" spans="1:16" s="1" customFormat="1" x14ac:dyDescent="0.25">
      <c r="A69" s="83"/>
      <c r="B69" s="84"/>
      <c r="C69" s="73"/>
      <c r="D69" s="5" t="s">
        <v>72</v>
      </c>
      <c r="E69" s="3">
        <v>6560461</v>
      </c>
      <c r="F69" s="3">
        <v>542199</v>
      </c>
      <c r="G69" s="10"/>
      <c r="H69" s="10"/>
      <c r="I69" s="3">
        <v>220</v>
      </c>
      <c r="J69" s="10"/>
      <c r="K69" s="3">
        <v>10.4</v>
      </c>
      <c r="L69" s="3">
        <v>7.4</v>
      </c>
      <c r="M69" s="3">
        <v>2.2000000000000002</v>
      </c>
      <c r="N69" s="3">
        <v>9.5</v>
      </c>
      <c r="O69" s="5" t="s">
        <v>76</v>
      </c>
      <c r="P69" s="10"/>
    </row>
    <row r="70" spans="1:16" s="1" customFormat="1" x14ac:dyDescent="0.25">
      <c r="A70" s="83"/>
      <c r="B70" s="84"/>
      <c r="C70" s="73"/>
      <c r="D70" s="5" t="s">
        <v>73</v>
      </c>
      <c r="E70" s="3">
        <v>6560266</v>
      </c>
      <c r="F70" s="3">
        <v>542331</v>
      </c>
      <c r="G70" s="10"/>
      <c r="H70" s="10"/>
      <c r="I70" s="3">
        <v>230</v>
      </c>
      <c r="J70" s="10"/>
      <c r="K70" s="3">
        <v>11.2</v>
      </c>
      <c r="L70" s="3">
        <v>7.3</v>
      </c>
      <c r="M70" s="3">
        <v>1.6</v>
      </c>
      <c r="N70" s="3">
        <v>12</v>
      </c>
      <c r="O70" s="5" t="s">
        <v>77</v>
      </c>
      <c r="P70" s="10"/>
    </row>
    <row r="71" spans="1:16" s="1" customFormat="1" ht="15" customHeight="1" x14ac:dyDescent="0.25">
      <c r="A71" s="83" t="s">
        <v>78</v>
      </c>
      <c r="B71" s="75" t="s">
        <v>79</v>
      </c>
      <c r="C71" s="73">
        <v>42976</v>
      </c>
      <c r="D71" s="4" t="s">
        <v>80</v>
      </c>
      <c r="E71" s="2">
        <v>6568136</v>
      </c>
      <c r="F71" s="2">
        <v>514775</v>
      </c>
      <c r="G71" s="4">
        <v>0.01</v>
      </c>
      <c r="H71" s="4" t="s">
        <v>40</v>
      </c>
      <c r="I71" s="4"/>
      <c r="J71" s="4">
        <v>98</v>
      </c>
      <c r="K71" s="4">
        <v>10</v>
      </c>
      <c r="L71" s="4">
        <v>8.1999999999999993</v>
      </c>
      <c r="M71" s="4">
        <v>0.03</v>
      </c>
      <c r="N71" s="4">
        <v>1.3</v>
      </c>
      <c r="O71" s="10"/>
      <c r="P71" s="10"/>
    </row>
    <row r="72" spans="1:16" s="1" customFormat="1" x14ac:dyDescent="0.25">
      <c r="A72" s="83"/>
      <c r="B72" s="75"/>
      <c r="C72" s="73"/>
      <c r="D72" s="4" t="s">
        <v>81</v>
      </c>
      <c r="E72" s="2">
        <v>6569900</v>
      </c>
      <c r="F72" s="2">
        <v>513808</v>
      </c>
      <c r="G72" s="4" t="s">
        <v>84</v>
      </c>
      <c r="H72" s="4" t="s">
        <v>40</v>
      </c>
      <c r="I72" s="4"/>
      <c r="J72" s="4">
        <v>100</v>
      </c>
      <c r="K72" s="4">
        <v>10.7</v>
      </c>
      <c r="L72" s="4">
        <v>8.1999999999999993</v>
      </c>
      <c r="M72" s="4">
        <v>0.04</v>
      </c>
      <c r="N72" s="4">
        <v>1.7</v>
      </c>
      <c r="O72" s="10"/>
      <c r="P72" s="10"/>
    </row>
    <row r="73" spans="1:16" s="1" customFormat="1" x14ac:dyDescent="0.25">
      <c r="A73" s="83"/>
      <c r="B73" s="75"/>
      <c r="C73" s="73"/>
      <c r="D73" s="4" t="s">
        <v>82</v>
      </c>
      <c r="E73" s="2">
        <v>6570325</v>
      </c>
      <c r="F73" s="2">
        <v>513843</v>
      </c>
      <c r="G73" s="4">
        <v>0.01</v>
      </c>
      <c r="H73" s="4" t="s">
        <v>40</v>
      </c>
      <c r="I73" s="4"/>
      <c r="J73" s="4">
        <v>96</v>
      </c>
      <c r="K73" s="4">
        <v>10.1</v>
      </c>
      <c r="L73" s="4">
        <v>8.1999999999999993</v>
      </c>
      <c r="M73" s="4">
        <v>0.03</v>
      </c>
      <c r="N73" s="4">
        <v>1.7</v>
      </c>
      <c r="O73" s="10"/>
      <c r="P73" s="10"/>
    </row>
    <row r="74" spans="1:16" s="1" customFormat="1" x14ac:dyDescent="0.25">
      <c r="A74" s="83"/>
      <c r="B74" s="75"/>
      <c r="C74" s="73"/>
      <c r="D74" s="4" t="s">
        <v>59</v>
      </c>
      <c r="E74" s="2">
        <v>6569122</v>
      </c>
      <c r="F74" s="2">
        <v>513141</v>
      </c>
      <c r="G74" s="4"/>
      <c r="H74" s="4"/>
      <c r="I74" s="4">
        <v>23</v>
      </c>
      <c r="J74" s="4"/>
      <c r="K74" s="4">
        <v>5.7</v>
      </c>
      <c r="L74" s="4">
        <v>7.5</v>
      </c>
      <c r="M74" s="4">
        <v>3.9</v>
      </c>
      <c r="N74" s="4">
        <v>42</v>
      </c>
      <c r="O74" s="10"/>
      <c r="P74" s="10"/>
    </row>
    <row r="75" spans="1:16" s="1" customFormat="1" x14ac:dyDescent="0.25">
      <c r="A75" s="83"/>
      <c r="B75" s="75"/>
      <c r="C75" s="73"/>
      <c r="D75" s="4" t="s">
        <v>59</v>
      </c>
      <c r="E75" s="2">
        <v>6568726</v>
      </c>
      <c r="F75" s="2">
        <v>511693</v>
      </c>
      <c r="G75" s="4"/>
      <c r="H75" s="4"/>
      <c r="I75" s="4">
        <v>13</v>
      </c>
      <c r="J75" s="4"/>
      <c r="K75" s="4">
        <v>7.5</v>
      </c>
      <c r="L75" s="4">
        <v>5.9</v>
      </c>
      <c r="M75" s="4">
        <v>3.8</v>
      </c>
      <c r="N75" s="4">
        <v>94</v>
      </c>
      <c r="O75" s="10"/>
      <c r="P75" s="10"/>
    </row>
    <row r="76" spans="1:16" s="1" customFormat="1" x14ac:dyDescent="0.25">
      <c r="A76" s="83"/>
      <c r="B76" s="75"/>
      <c r="C76" s="73"/>
      <c r="D76" s="4" t="s">
        <v>59</v>
      </c>
      <c r="E76" s="2">
        <v>6568241</v>
      </c>
      <c r="F76" s="2">
        <v>511205</v>
      </c>
      <c r="G76" s="4"/>
      <c r="H76" s="4"/>
      <c r="I76" s="4" t="s">
        <v>40</v>
      </c>
      <c r="J76" s="4"/>
      <c r="K76" s="4">
        <v>4.5</v>
      </c>
      <c r="L76" s="4">
        <v>4</v>
      </c>
      <c r="M76" s="4">
        <v>0.21</v>
      </c>
      <c r="N76" s="4">
        <v>130</v>
      </c>
      <c r="O76" s="10"/>
      <c r="P76" s="10"/>
    </row>
    <row r="77" spans="1:16" s="1" customFormat="1" x14ac:dyDescent="0.25">
      <c r="A77" s="83"/>
      <c r="B77" s="75"/>
      <c r="C77" s="73"/>
      <c r="D77" s="4" t="s">
        <v>59</v>
      </c>
      <c r="E77" s="2">
        <v>6568524</v>
      </c>
      <c r="F77" s="2">
        <v>512860</v>
      </c>
      <c r="G77" s="4"/>
      <c r="H77" s="4"/>
      <c r="I77" s="4">
        <v>16</v>
      </c>
      <c r="J77" s="4"/>
      <c r="K77" s="4">
        <v>5.8</v>
      </c>
      <c r="L77" s="4">
        <v>7</v>
      </c>
      <c r="M77" s="4">
        <v>6.8</v>
      </c>
      <c r="N77" s="4">
        <v>56</v>
      </c>
      <c r="O77" s="10"/>
      <c r="P77" s="10"/>
    </row>
    <row r="78" spans="1:16" s="1" customFormat="1" x14ac:dyDescent="0.25">
      <c r="A78" s="83"/>
      <c r="B78" s="75"/>
      <c r="C78" s="73"/>
      <c r="D78" s="4" t="s">
        <v>83</v>
      </c>
      <c r="E78" s="2">
        <v>6569673</v>
      </c>
      <c r="F78" s="2">
        <v>513159</v>
      </c>
      <c r="G78" s="4"/>
      <c r="H78" s="4"/>
      <c r="I78" s="4" t="s">
        <v>40</v>
      </c>
      <c r="J78" s="4"/>
      <c r="K78" s="4">
        <v>8</v>
      </c>
      <c r="L78" s="4">
        <v>7.9</v>
      </c>
      <c r="M78" s="4">
        <v>0.03</v>
      </c>
      <c r="N78" s="4">
        <v>2.6</v>
      </c>
      <c r="O78" s="10"/>
      <c r="P78" s="10"/>
    </row>
    <row r="79" spans="1:16" s="1" customFormat="1" x14ac:dyDescent="0.25">
      <c r="A79" s="83"/>
      <c r="B79" s="75"/>
      <c r="C79" s="73"/>
      <c r="D79" s="4" t="s">
        <v>59</v>
      </c>
      <c r="E79" s="2">
        <v>6570236</v>
      </c>
      <c r="F79" s="2">
        <v>512514</v>
      </c>
      <c r="G79" s="4"/>
      <c r="H79" s="4"/>
      <c r="I79" s="4">
        <v>3.7</v>
      </c>
      <c r="J79" s="4"/>
      <c r="K79" s="4">
        <v>9.4</v>
      </c>
      <c r="L79" s="4">
        <v>7.7</v>
      </c>
      <c r="M79" s="4">
        <v>9.6999999999999993</v>
      </c>
      <c r="N79" s="4">
        <v>44</v>
      </c>
      <c r="O79" s="10"/>
      <c r="P79" s="10"/>
    </row>
    <row r="80" spans="1:16" s="1" customFormat="1" x14ac:dyDescent="0.25">
      <c r="A80" s="83"/>
      <c r="B80" s="75"/>
      <c r="C80" s="73">
        <v>43053</v>
      </c>
      <c r="D80" s="4" t="s">
        <v>80</v>
      </c>
      <c r="E80" s="2">
        <v>6568136</v>
      </c>
      <c r="F80" s="2">
        <v>514775</v>
      </c>
      <c r="G80" s="4">
        <v>0.02</v>
      </c>
      <c r="H80" s="4" t="s">
        <v>40</v>
      </c>
      <c r="I80" s="4"/>
      <c r="J80" s="4">
        <v>93</v>
      </c>
      <c r="K80" s="4">
        <v>12.1</v>
      </c>
      <c r="L80" s="4">
        <v>7.8</v>
      </c>
      <c r="M80" s="4">
        <v>0.03</v>
      </c>
      <c r="N80" s="4">
        <v>2.9</v>
      </c>
      <c r="O80" s="10"/>
      <c r="P80" s="10"/>
    </row>
    <row r="81" spans="1:16" s="1" customFormat="1" x14ac:dyDescent="0.25">
      <c r="A81" s="83"/>
      <c r="B81" s="75"/>
      <c r="C81" s="73"/>
      <c r="D81" s="4" t="s">
        <v>81</v>
      </c>
      <c r="E81" s="2">
        <v>6569900</v>
      </c>
      <c r="F81" s="2">
        <v>513808</v>
      </c>
      <c r="G81" s="4">
        <v>0.02</v>
      </c>
      <c r="H81" s="4" t="s">
        <v>40</v>
      </c>
      <c r="I81" s="4"/>
      <c r="J81" s="4">
        <v>91</v>
      </c>
      <c r="K81" s="4">
        <v>11.8</v>
      </c>
      <c r="L81" s="4">
        <v>8</v>
      </c>
      <c r="M81" s="4">
        <v>0.04</v>
      </c>
      <c r="N81" s="4">
        <v>2.9</v>
      </c>
      <c r="O81" s="10"/>
      <c r="P81" s="10"/>
    </row>
    <row r="82" spans="1:16" s="1" customFormat="1" x14ac:dyDescent="0.25">
      <c r="A82" s="83"/>
      <c r="B82" s="75"/>
      <c r="C82" s="73"/>
      <c r="D82" s="4" t="s">
        <v>82</v>
      </c>
      <c r="E82" s="2">
        <v>6570325</v>
      </c>
      <c r="F82" s="2">
        <v>513843</v>
      </c>
      <c r="G82" s="4">
        <v>0.01</v>
      </c>
      <c r="H82" s="4" t="s">
        <v>40</v>
      </c>
      <c r="I82" s="4"/>
      <c r="J82" s="4">
        <v>91</v>
      </c>
      <c r="K82" s="4">
        <v>11.8</v>
      </c>
      <c r="L82" s="4">
        <v>7.9</v>
      </c>
      <c r="M82" s="4">
        <v>0.04</v>
      </c>
      <c r="N82" s="4">
        <v>2.9</v>
      </c>
      <c r="O82" s="10"/>
      <c r="P82" s="10"/>
    </row>
    <row r="83" spans="1:16" s="1" customFormat="1" x14ac:dyDescent="0.25">
      <c r="A83" s="83"/>
      <c r="B83" s="75"/>
      <c r="C83" s="73"/>
      <c r="D83" s="4" t="s">
        <v>59</v>
      </c>
      <c r="E83" s="2">
        <v>6569122</v>
      </c>
      <c r="F83" s="2">
        <v>513141</v>
      </c>
      <c r="G83" s="4"/>
      <c r="H83" s="4"/>
      <c r="I83" s="4">
        <v>46</v>
      </c>
      <c r="J83" s="4"/>
      <c r="K83" s="4">
        <v>4.5999999999999996</v>
      </c>
      <c r="L83" s="4">
        <v>7.3</v>
      </c>
      <c r="M83" s="4">
        <v>3.9</v>
      </c>
      <c r="N83" s="4">
        <v>33</v>
      </c>
      <c r="O83" s="10"/>
      <c r="P83" s="10"/>
    </row>
    <row r="84" spans="1:16" s="1" customFormat="1" x14ac:dyDescent="0.25">
      <c r="A84" s="83"/>
      <c r="B84" s="75"/>
      <c r="C84" s="73"/>
      <c r="D84" s="4" t="s">
        <v>59</v>
      </c>
      <c r="E84" s="2">
        <v>6568726</v>
      </c>
      <c r="F84" s="2">
        <v>511693</v>
      </c>
      <c r="G84" s="4"/>
      <c r="H84" s="4"/>
      <c r="I84" s="4">
        <v>8.8000000000000007</v>
      </c>
      <c r="J84" s="4"/>
      <c r="K84" s="4">
        <v>6.2</v>
      </c>
      <c r="L84" s="4">
        <v>7.8</v>
      </c>
      <c r="M84" s="4">
        <v>12</v>
      </c>
      <c r="N84" s="4">
        <v>77</v>
      </c>
      <c r="O84" s="10"/>
      <c r="P84" s="10"/>
    </row>
    <row r="85" spans="1:16" s="1" customFormat="1" x14ac:dyDescent="0.25">
      <c r="A85" s="83"/>
      <c r="B85" s="75"/>
      <c r="C85" s="73"/>
      <c r="D85" s="4" t="s">
        <v>59</v>
      </c>
      <c r="E85" s="2">
        <v>6568241</v>
      </c>
      <c r="F85" s="2">
        <v>511205</v>
      </c>
      <c r="G85" s="4"/>
      <c r="H85" s="4"/>
      <c r="I85" s="4">
        <v>13</v>
      </c>
      <c r="J85" s="4"/>
      <c r="K85" s="4">
        <v>5.8</v>
      </c>
      <c r="L85" s="4">
        <v>2.8</v>
      </c>
      <c r="M85" s="4">
        <v>4.0999999999999996</v>
      </c>
      <c r="N85" s="4">
        <v>59</v>
      </c>
      <c r="O85" s="10"/>
      <c r="P85" s="10"/>
    </row>
    <row r="86" spans="1:16" s="1" customFormat="1" x14ac:dyDescent="0.25">
      <c r="A86" s="83"/>
      <c r="B86" s="75"/>
      <c r="C86" s="73"/>
      <c r="D86" s="4" t="s">
        <v>83</v>
      </c>
      <c r="E86" s="2">
        <v>6569673</v>
      </c>
      <c r="F86" s="2">
        <v>513159</v>
      </c>
      <c r="G86" s="4"/>
      <c r="H86" s="4"/>
      <c r="I86" s="4">
        <v>68</v>
      </c>
      <c r="J86" s="4"/>
      <c r="K86" s="4">
        <v>8.4</v>
      </c>
      <c r="L86" s="4">
        <v>7.9</v>
      </c>
      <c r="M86" s="4">
        <v>7.0000000000000007E-2</v>
      </c>
      <c r="N86" s="4">
        <v>2.2000000000000002</v>
      </c>
      <c r="O86" s="10"/>
      <c r="P86" s="10"/>
    </row>
    <row r="87" spans="1:16" s="1" customFormat="1" x14ac:dyDescent="0.25">
      <c r="A87" s="83"/>
      <c r="B87" s="75"/>
      <c r="C87" s="73"/>
      <c r="D87" s="4" t="s">
        <v>59</v>
      </c>
      <c r="E87" s="2">
        <v>6570236</v>
      </c>
      <c r="F87" s="2">
        <v>512514</v>
      </c>
      <c r="G87" s="10"/>
      <c r="H87" s="10"/>
      <c r="I87" s="4">
        <v>12</v>
      </c>
      <c r="J87" s="4"/>
      <c r="K87" s="4">
        <v>11.8</v>
      </c>
      <c r="L87" s="4">
        <v>8.1</v>
      </c>
      <c r="M87" s="4">
        <v>1.9</v>
      </c>
      <c r="N87" s="4">
        <v>16</v>
      </c>
      <c r="O87" s="10"/>
      <c r="P87" s="10"/>
    </row>
    <row r="88" spans="1:16" s="1" customFormat="1" x14ac:dyDescent="0.25">
      <c r="A88" s="83"/>
      <c r="B88" s="75"/>
      <c r="C88" s="73" t="s">
        <v>30</v>
      </c>
      <c r="D88" s="4" t="s">
        <v>80</v>
      </c>
      <c r="E88" s="2">
        <v>6568136</v>
      </c>
      <c r="F88" s="2">
        <v>514775</v>
      </c>
      <c r="G88" s="27">
        <f>MAX(G71,G80)</f>
        <v>0.02</v>
      </c>
      <c r="H88" s="12" t="s">
        <v>150</v>
      </c>
      <c r="I88" s="13"/>
      <c r="J88" s="19">
        <f>MIN(J71,J80)</f>
        <v>93</v>
      </c>
      <c r="K88" s="13"/>
      <c r="L88" s="13"/>
      <c r="M88" s="27">
        <f>AVERAGE(M71,M80)</f>
        <v>0.03</v>
      </c>
      <c r="N88" s="21">
        <f>AVERAGE(N71,N80)</f>
        <v>2.1</v>
      </c>
      <c r="O88" s="10"/>
      <c r="P88" s="17">
        <v>22</v>
      </c>
    </row>
    <row r="89" spans="1:16" s="1" customFormat="1" x14ac:dyDescent="0.25">
      <c r="A89" s="83"/>
      <c r="B89" s="75"/>
      <c r="C89" s="73"/>
      <c r="D89" s="4" t="s">
        <v>81</v>
      </c>
      <c r="E89" s="2">
        <v>6569900</v>
      </c>
      <c r="F89" s="2">
        <v>513808</v>
      </c>
      <c r="G89" s="27">
        <f>MAX(G72,G81)</f>
        <v>0.02</v>
      </c>
      <c r="H89" s="12" t="s">
        <v>40</v>
      </c>
      <c r="I89" s="13"/>
      <c r="J89" s="19">
        <f t="shared" ref="J89:J90" si="4">MIN(J72,J81)</f>
        <v>91</v>
      </c>
      <c r="K89" s="13"/>
      <c r="L89" s="13"/>
      <c r="M89" s="27">
        <f t="shared" ref="M89:N90" si="5">AVERAGE(M72,M81)</f>
        <v>0.04</v>
      </c>
      <c r="N89" s="21">
        <f t="shared" si="5"/>
        <v>2.2999999999999998</v>
      </c>
      <c r="O89" s="10"/>
      <c r="P89" s="17">
        <v>22</v>
      </c>
    </row>
    <row r="90" spans="1:16" s="1" customFormat="1" x14ac:dyDescent="0.25">
      <c r="A90" s="83"/>
      <c r="B90" s="75"/>
      <c r="C90" s="73"/>
      <c r="D90" s="4" t="s">
        <v>82</v>
      </c>
      <c r="E90" s="2">
        <v>6570325</v>
      </c>
      <c r="F90" s="2">
        <v>513843</v>
      </c>
      <c r="G90" s="27">
        <f>MAX(G73,G82)</f>
        <v>0.01</v>
      </c>
      <c r="H90" s="39" t="s">
        <v>40</v>
      </c>
      <c r="I90" s="10"/>
      <c r="J90" s="19">
        <f t="shared" si="4"/>
        <v>91</v>
      </c>
      <c r="K90" s="24"/>
      <c r="L90" s="24"/>
      <c r="M90" s="27">
        <f t="shared" si="5"/>
        <v>3.5000000000000003E-2</v>
      </c>
      <c r="N90" s="21">
        <f t="shared" si="5"/>
        <v>2.2999999999999998</v>
      </c>
      <c r="O90" s="10"/>
      <c r="P90" s="17">
        <v>22</v>
      </c>
    </row>
    <row r="91" spans="1:16" s="1" customFormat="1" x14ac:dyDescent="0.25">
      <c r="A91" s="83"/>
      <c r="B91" s="75"/>
      <c r="C91" s="73"/>
      <c r="D91" s="4" t="s">
        <v>59</v>
      </c>
      <c r="E91" s="2">
        <v>6569122</v>
      </c>
      <c r="F91" s="2">
        <v>513141</v>
      </c>
      <c r="G91" s="10"/>
      <c r="H91" s="10"/>
      <c r="I91" s="24">
        <f>AVERAGE(I74,I83)</f>
        <v>34.5</v>
      </c>
      <c r="J91" s="10"/>
      <c r="K91" s="10"/>
      <c r="L91" s="10"/>
      <c r="M91" s="24">
        <f>AVERAGE(M74,M83)</f>
        <v>3.9</v>
      </c>
      <c r="N91" s="24">
        <f>AVERAGE(N74,N83)</f>
        <v>37.5</v>
      </c>
      <c r="O91" s="5" t="s">
        <v>151</v>
      </c>
      <c r="P91" s="10"/>
    </row>
    <row r="92" spans="1:16" s="1" customFormat="1" x14ac:dyDescent="0.25">
      <c r="A92" s="83"/>
      <c r="B92" s="75"/>
      <c r="C92" s="73"/>
      <c r="D92" s="4" t="s">
        <v>59</v>
      </c>
      <c r="E92" s="2">
        <v>6568726</v>
      </c>
      <c r="F92" s="2">
        <v>511693</v>
      </c>
      <c r="G92" s="10"/>
      <c r="H92" s="10"/>
      <c r="I92" s="24">
        <f t="shared" ref="I92:I93" si="6">AVERAGE(I75,I84)</f>
        <v>10.9</v>
      </c>
      <c r="J92" s="10"/>
      <c r="K92" s="10"/>
      <c r="L92" s="10"/>
      <c r="M92" s="24">
        <f t="shared" ref="M92:N93" si="7">AVERAGE(M75,M84)</f>
        <v>7.9</v>
      </c>
      <c r="N92" s="24">
        <f t="shared" si="7"/>
        <v>85.5</v>
      </c>
      <c r="O92" s="5" t="s">
        <v>152</v>
      </c>
      <c r="P92" s="10"/>
    </row>
    <row r="93" spans="1:16" s="1" customFormat="1" x14ac:dyDescent="0.25">
      <c r="A93" s="83"/>
      <c r="B93" s="75"/>
      <c r="C93" s="73"/>
      <c r="D93" s="4" t="s">
        <v>59</v>
      </c>
      <c r="E93" s="2">
        <v>6568241</v>
      </c>
      <c r="F93" s="2">
        <v>511205</v>
      </c>
      <c r="G93" s="10"/>
      <c r="H93" s="10"/>
      <c r="I93" s="24">
        <f t="shared" si="6"/>
        <v>13</v>
      </c>
      <c r="J93" s="10"/>
      <c r="K93" s="10"/>
      <c r="L93" s="10"/>
      <c r="M93" s="24">
        <f t="shared" si="7"/>
        <v>2.1549999999999998</v>
      </c>
      <c r="N93" s="24">
        <f t="shared" si="7"/>
        <v>94.5</v>
      </c>
      <c r="O93" s="5" t="s">
        <v>153</v>
      </c>
      <c r="P93" s="10"/>
    </row>
    <row r="94" spans="1:16" s="1" customFormat="1" x14ac:dyDescent="0.25">
      <c r="A94" s="83"/>
      <c r="B94" s="75"/>
      <c r="C94" s="73"/>
      <c r="D94" s="4" t="s">
        <v>59</v>
      </c>
      <c r="E94" s="2">
        <v>6568524</v>
      </c>
      <c r="F94" s="2">
        <v>512860</v>
      </c>
      <c r="G94" s="10"/>
      <c r="H94" s="10"/>
      <c r="I94" s="24">
        <f>AVERAGE(I77)</f>
        <v>16</v>
      </c>
      <c r="J94" s="10"/>
      <c r="K94" s="10"/>
      <c r="L94" s="10"/>
      <c r="M94" s="24">
        <f>AVERAGE(M77)</f>
        <v>6.8</v>
      </c>
      <c r="N94" s="24">
        <f>AVERAGE(N77)</f>
        <v>56</v>
      </c>
      <c r="O94" s="10"/>
      <c r="P94" s="10"/>
    </row>
    <row r="95" spans="1:16" s="1" customFormat="1" x14ac:dyDescent="0.25">
      <c r="A95" s="83"/>
      <c r="B95" s="75"/>
      <c r="C95" s="73"/>
      <c r="D95" s="4" t="s">
        <v>83</v>
      </c>
      <c r="E95" s="2">
        <v>6569673</v>
      </c>
      <c r="F95" s="2">
        <v>513159</v>
      </c>
      <c r="G95" s="10"/>
      <c r="H95" s="10"/>
      <c r="I95" s="24">
        <f>AVERAGE(I78,I86)</f>
        <v>68</v>
      </c>
      <c r="J95" s="10"/>
      <c r="K95" s="10"/>
      <c r="L95" s="10"/>
      <c r="M95" s="24">
        <f>AVERAGE(M78,M86)</f>
        <v>0.05</v>
      </c>
      <c r="N95" s="24">
        <f>AVERAGE(N78,N86)</f>
        <v>2.4000000000000004</v>
      </c>
      <c r="O95" s="5" t="s">
        <v>154</v>
      </c>
      <c r="P95" s="10"/>
    </row>
    <row r="96" spans="1:16" s="1" customFormat="1" x14ac:dyDescent="0.25">
      <c r="A96" s="83"/>
      <c r="B96" s="75"/>
      <c r="C96" s="73"/>
      <c r="D96" s="4" t="s">
        <v>59</v>
      </c>
      <c r="E96" s="2">
        <v>6570236</v>
      </c>
      <c r="F96" s="2">
        <v>512514</v>
      </c>
      <c r="G96" s="10"/>
      <c r="H96" s="10"/>
      <c r="I96" s="24">
        <f>AVERAGE(I79,I87)</f>
        <v>7.85</v>
      </c>
      <c r="J96" s="10"/>
      <c r="K96" s="10"/>
      <c r="L96" s="10"/>
      <c r="M96" s="24">
        <f>AVERAGE(M79,M87)</f>
        <v>5.8</v>
      </c>
      <c r="N96" s="24">
        <f>AVERAGE(N79,N87)</f>
        <v>30</v>
      </c>
      <c r="O96" s="5" t="s">
        <v>104</v>
      </c>
      <c r="P96" s="10"/>
    </row>
    <row r="97" spans="1:16" s="1" customFormat="1" x14ac:dyDescent="0.25">
      <c r="A97" s="40" t="s">
        <v>85</v>
      </c>
      <c r="B97" s="10"/>
      <c r="C97" s="3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s="1" customFormat="1" ht="15" customHeight="1" x14ac:dyDescent="0.25">
      <c r="A98" s="83" t="s">
        <v>86</v>
      </c>
      <c r="B98" s="85" t="s">
        <v>87</v>
      </c>
      <c r="C98" s="73">
        <v>42870</v>
      </c>
      <c r="D98" s="4" t="s">
        <v>88</v>
      </c>
      <c r="E98" s="3">
        <v>6524195</v>
      </c>
      <c r="F98" s="3">
        <v>488342</v>
      </c>
      <c r="G98" s="2">
        <v>3.2000000000000001E-2</v>
      </c>
      <c r="H98" s="2">
        <v>0.8</v>
      </c>
      <c r="I98" s="2"/>
      <c r="J98" s="2">
        <v>88</v>
      </c>
      <c r="K98" s="2">
        <v>9.8000000000000007</v>
      </c>
      <c r="L98" s="2">
        <v>8</v>
      </c>
      <c r="M98" s="2">
        <v>4.1000000000000002E-2</v>
      </c>
      <c r="N98" s="2">
        <v>1.9</v>
      </c>
      <c r="O98" s="10"/>
      <c r="P98" s="10"/>
    </row>
    <row r="99" spans="1:16" s="1" customFormat="1" x14ac:dyDescent="0.25">
      <c r="A99" s="83"/>
      <c r="B99" s="85"/>
      <c r="C99" s="73"/>
      <c r="D99" s="4" t="s">
        <v>89</v>
      </c>
      <c r="E99" s="3">
        <v>6519848</v>
      </c>
      <c r="F99" s="3">
        <v>487664</v>
      </c>
      <c r="G99" s="2">
        <v>0.09</v>
      </c>
      <c r="H99" s="2">
        <v>1.1000000000000001</v>
      </c>
      <c r="I99" s="2"/>
      <c r="J99" s="2">
        <v>88</v>
      </c>
      <c r="K99" s="2">
        <v>9.8000000000000007</v>
      </c>
      <c r="L99" s="2">
        <v>7.9</v>
      </c>
      <c r="M99" s="2">
        <v>4.1000000000000002E-2</v>
      </c>
      <c r="N99" s="2">
        <v>2</v>
      </c>
      <c r="O99" s="10"/>
      <c r="P99" s="10"/>
    </row>
    <row r="100" spans="1:16" s="1" customFormat="1" x14ac:dyDescent="0.25">
      <c r="A100" s="83"/>
      <c r="B100" s="85"/>
      <c r="C100" s="73"/>
      <c r="D100" s="4" t="s">
        <v>90</v>
      </c>
      <c r="E100" s="3">
        <v>6524170</v>
      </c>
      <c r="F100" s="3">
        <v>487970</v>
      </c>
      <c r="G100" s="2"/>
      <c r="H100" s="2"/>
      <c r="I100" s="2">
        <v>17</v>
      </c>
      <c r="J100" s="2"/>
      <c r="K100" s="2">
        <v>10.3</v>
      </c>
      <c r="L100" s="2">
        <v>8.1</v>
      </c>
      <c r="M100" s="2">
        <v>1.2</v>
      </c>
      <c r="N100" s="2">
        <v>34</v>
      </c>
      <c r="O100" s="10"/>
      <c r="P100" s="10"/>
    </row>
    <row r="101" spans="1:16" s="1" customFormat="1" x14ac:dyDescent="0.25">
      <c r="A101" s="83"/>
      <c r="B101" s="85"/>
      <c r="C101" s="73">
        <v>42976</v>
      </c>
      <c r="D101" s="4" t="s">
        <v>88</v>
      </c>
      <c r="E101" s="3">
        <v>6524195</v>
      </c>
      <c r="F101" s="3">
        <v>488342</v>
      </c>
      <c r="G101" s="2">
        <v>0.02</v>
      </c>
      <c r="H101" s="2">
        <v>1.6</v>
      </c>
      <c r="I101" s="2"/>
      <c r="J101" s="2">
        <v>78.900000000000006</v>
      </c>
      <c r="K101" s="2">
        <v>8.6</v>
      </c>
      <c r="L101" s="2">
        <v>8.1</v>
      </c>
      <c r="M101" s="2">
        <v>2.5999999999999999E-2</v>
      </c>
      <c r="N101" s="2">
        <v>0.91</v>
      </c>
      <c r="O101" s="10"/>
      <c r="P101" s="10"/>
    </row>
    <row r="102" spans="1:16" s="1" customFormat="1" x14ac:dyDescent="0.25">
      <c r="A102" s="83"/>
      <c r="B102" s="85"/>
      <c r="C102" s="73"/>
      <c r="D102" s="4" t="s">
        <v>89</v>
      </c>
      <c r="E102" s="3">
        <v>6519848</v>
      </c>
      <c r="F102" s="3">
        <v>487664</v>
      </c>
      <c r="G102" s="2">
        <v>0.84</v>
      </c>
      <c r="H102" s="2">
        <v>3.8</v>
      </c>
      <c r="I102" s="2"/>
      <c r="J102" s="2">
        <v>63.8</v>
      </c>
      <c r="K102" s="2">
        <v>6.9</v>
      </c>
      <c r="L102" s="2">
        <v>7.9</v>
      </c>
      <c r="M102" s="2">
        <v>3.1E-2</v>
      </c>
      <c r="N102" s="2">
        <v>1.95</v>
      </c>
      <c r="O102" s="10"/>
      <c r="P102" s="10"/>
    </row>
    <row r="103" spans="1:16" s="1" customFormat="1" x14ac:dyDescent="0.25">
      <c r="A103" s="83"/>
      <c r="B103" s="85"/>
      <c r="C103" s="73"/>
      <c r="D103" s="4" t="s">
        <v>90</v>
      </c>
      <c r="E103" s="3">
        <v>6524170</v>
      </c>
      <c r="F103" s="3">
        <v>487970</v>
      </c>
      <c r="G103" s="2"/>
      <c r="H103" s="2"/>
      <c r="I103" s="2">
        <v>6.6</v>
      </c>
      <c r="J103" s="2"/>
      <c r="K103" s="2">
        <v>7.4</v>
      </c>
      <c r="L103" s="2">
        <v>7.8</v>
      </c>
      <c r="M103" s="2">
        <v>0.22</v>
      </c>
      <c r="N103" s="2">
        <v>73</v>
      </c>
      <c r="O103" s="10"/>
      <c r="P103" s="10"/>
    </row>
    <row r="104" spans="1:16" s="1" customFormat="1" x14ac:dyDescent="0.25">
      <c r="A104" s="83"/>
      <c r="B104" s="85"/>
      <c r="C104" s="73">
        <v>43046</v>
      </c>
      <c r="D104" s="4" t="s">
        <v>88</v>
      </c>
      <c r="E104" s="3">
        <v>6524195</v>
      </c>
      <c r="F104" s="3">
        <v>488342</v>
      </c>
      <c r="G104" s="3">
        <v>2.3E-2</v>
      </c>
      <c r="H104" s="3">
        <v>0.5</v>
      </c>
      <c r="I104" s="3"/>
      <c r="J104" s="3">
        <v>86.3</v>
      </c>
      <c r="K104" s="3">
        <v>11.3</v>
      </c>
      <c r="L104" s="3">
        <v>7.8</v>
      </c>
      <c r="M104" s="3">
        <v>4.8000000000000001E-2</v>
      </c>
      <c r="N104" s="3">
        <v>2.6</v>
      </c>
      <c r="O104" s="10"/>
      <c r="P104" s="10"/>
    </row>
    <row r="105" spans="1:16" s="1" customFormat="1" x14ac:dyDescent="0.25">
      <c r="A105" s="83"/>
      <c r="B105" s="85"/>
      <c r="C105" s="73"/>
      <c r="D105" s="4" t="s">
        <v>89</v>
      </c>
      <c r="E105" s="3">
        <v>6519848</v>
      </c>
      <c r="F105" s="3">
        <v>487664</v>
      </c>
      <c r="G105" s="3">
        <v>3.4000000000000002E-2</v>
      </c>
      <c r="H105" s="3">
        <v>0.5</v>
      </c>
      <c r="I105" s="3"/>
      <c r="J105" s="3">
        <v>88.2</v>
      </c>
      <c r="K105" s="3">
        <v>11.5</v>
      </c>
      <c r="L105" s="3">
        <v>7.9</v>
      </c>
      <c r="M105" s="3">
        <v>5.2999999999999999E-2</v>
      </c>
      <c r="N105" s="3">
        <v>3.5</v>
      </c>
      <c r="O105" s="10"/>
      <c r="P105" s="10"/>
    </row>
    <row r="106" spans="1:16" s="1" customFormat="1" x14ac:dyDescent="0.25">
      <c r="A106" s="83"/>
      <c r="B106" s="85"/>
      <c r="C106" s="73"/>
      <c r="D106" s="4" t="s">
        <v>90</v>
      </c>
      <c r="E106" s="3">
        <v>6524170</v>
      </c>
      <c r="F106" s="3">
        <v>487970</v>
      </c>
      <c r="G106" s="10"/>
      <c r="H106" s="10"/>
      <c r="I106" s="3">
        <v>21</v>
      </c>
      <c r="J106" s="3"/>
      <c r="K106" s="3">
        <v>10.8</v>
      </c>
      <c r="L106" s="3">
        <v>8</v>
      </c>
      <c r="M106" s="3">
        <v>0.8</v>
      </c>
      <c r="N106" s="3">
        <v>19</v>
      </c>
      <c r="O106" s="5" t="s">
        <v>96</v>
      </c>
      <c r="P106" s="10"/>
    </row>
    <row r="107" spans="1:16" s="1" customFormat="1" x14ac:dyDescent="0.25">
      <c r="A107" s="83"/>
      <c r="B107" s="85"/>
      <c r="C107" s="73" t="s">
        <v>30</v>
      </c>
      <c r="D107" s="4" t="s">
        <v>88</v>
      </c>
      <c r="E107" s="3">
        <v>6524195</v>
      </c>
      <c r="F107" s="3">
        <v>488342</v>
      </c>
      <c r="G107" s="27">
        <f>MAX(G98,G101,G104)</f>
        <v>3.2000000000000001E-2</v>
      </c>
      <c r="H107" s="11">
        <f>AVERAGE(H98,H101,H104)</f>
        <v>0.96666666666666679</v>
      </c>
      <c r="I107" s="13"/>
      <c r="J107" s="19">
        <f>MIN(J98,J101,J104)</f>
        <v>78.900000000000006</v>
      </c>
      <c r="K107" s="13"/>
      <c r="L107" s="13"/>
      <c r="M107" s="27">
        <f t="shared" ref="M107:N109" si="8">AVERAGE(M98,M101,M104)</f>
        <v>3.8333333333333337E-2</v>
      </c>
      <c r="N107" s="21">
        <f t="shared" si="8"/>
        <v>1.8033333333333335</v>
      </c>
      <c r="O107" s="10"/>
      <c r="P107" s="17">
        <v>23</v>
      </c>
    </row>
    <row r="108" spans="1:16" s="1" customFormat="1" x14ac:dyDescent="0.25">
      <c r="A108" s="83"/>
      <c r="B108" s="85"/>
      <c r="C108" s="73"/>
      <c r="D108" s="4" t="s">
        <v>89</v>
      </c>
      <c r="E108" s="3">
        <v>6519848</v>
      </c>
      <c r="F108" s="3">
        <v>487664</v>
      </c>
      <c r="G108" s="20">
        <f>MAX(G99,G102,G105)</f>
        <v>0.84</v>
      </c>
      <c r="H108" s="12">
        <f>AVERAGE(H99,H102,H105)</f>
        <v>1.8</v>
      </c>
      <c r="I108" s="13"/>
      <c r="J108" s="19">
        <f>MIN(J99,J102,J105)</f>
        <v>63.8</v>
      </c>
      <c r="K108" s="13"/>
      <c r="L108" s="13"/>
      <c r="M108" s="27">
        <f t="shared" si="8"/>
        <v>4.1666666666666664E-2</v>
      </c>
      <c r="N108" s="21">
        <f t="shared" si="8"/>
        <v>2.4833333333333334</v>
      </c>
      <c r="O108" s="10"/>
      <c r="P108" s="22">
        <v>18</v>
      </c>
    </row>
    <row r="109" spans="1:16" s="1" customFormat="1" x14ac:dyDescent="0.25">
      <c r="A109" s="83"/>
      <c r="B109" s="85"/>
      <c r="C109" s="73"/>
      <c r="D109" s="4" t="s">
        <v>90</v>
      </c>
      <c r="E109" s="3">
        <v>6524170</v>
      </c>
      <c r="F109" s="3">
        <v>487970</v>
      </c>
      <c r="G109" s="23"/>
      <c r="H109" s="23"/>
      <c r="I109" s="24">
        <f>AVERAGE(I100,I103,I106)</f>
        <v>14.866666666666667</v>
      </c>
      <c r="J109" s="24"/>
      <c r="K109" s="24"/>
      <c r="L109" s="24"/>
      <c r="M109" s="24">
        <f t="shared" si="8"/>
        <v>0.73999999999999988</v>
      </c>
      <c r="N109" s="24">
        <f t="shared" si="8"/>
        <v>42</v>
      </c>
      <c r="O109" s="10"/>
      <c r="P109" s="10"/>
    </row>
    <row r="110" spans="1:16" s="1" customFormat="1" ht="14.25" customHeight="1" x14ac:dyDescent="0.25">
      <c r="A110" s="74" t="s">
        <v>91</v>
      </c>
      <c r="B110" s="74" t="s">
        <v>92</v>
      </c>
      <c r="C110" s="81">
        <v>42843</v>
      </c>
      <c r="D110" s="4" t="s">
        <v>93</v>
      </c>
      <c r="E110" s="2">
        <v>6507839</v>
      </c>
      <c r="F110" s="2">
        <v>521349</v>
      </c>
      <c r="G110" s="2">
        <v>0.02</v>
      </c>
      <c r="H110" s="2">
        <v>3.9</v>
      </c>
      <c r="I110" s="2"/>
      <c r="J110" s="2">
        <v>102</v>
      </c>
      <c r="K110" s="2">
        <v>13.3</v>
      </c>
      <c r="L110" s="2">
        <v>8.1999999999999993</v>
      </c>
      <c r="M110" s="2">
        <v>0.02</v>
      </c>
      <c r="N110" s="2">
        <v>1.7</v>
      </c>
      <c r="O110" s="10"/>
      <c r="P110" s="10"/>
    </row>
    <row r="111" spans="1:16" s="1" customFormat="1" x14ac:dyDescent="0.25">
      <c r="A111" s="74"/>
      <c r="B111" s="74"/>
      <c r="C111" s="81"/>
      <c r="D111" s="4" t="s">
        <v>94</v>
      </c>
      <c r="E111" s="2">
        <v>6508269</v>
      </c>
      <c r="F111" s="2">
        <v>520288</v>
      </c>
      <c r="G111" s="2">
        <v>0.02</v>
      </c>
      <c r="H111" s="2">
        <v>3.6</v>
      </c>
      <c r="I111" s="2"/>
      <c r="J111" s="2">
        <v>104</v>
      </c>
      <c r="K111" s="2">
        <v>14</v>
      </c>
      <c r="L111" s="2">
        <v>8.1999999999999993</v>
      </c>
      <c r="M111" s="2">
        <v>0.04</v>
      </c>
      <c r="N111" s="2">
        <v>2.2000000000000002</v>
      </c>
      <c r="O111" s="10"/>
      <c r="P111" s="10"/>
    </row>
    <row r="112" spans="1:16" s="1" customFormat="1" x14ac:dyDescent="0.25">
      <c r="A112" s="74"/>
      <c r="B112" s="74"/>
      <c r="C112" s="81"/>
      <c r="D112" s="4" t="s">
        <v>95</v>
      </c>
      <c r="E112" s="2">
        <v>6507708</v>
      </c>
      <c r="F112" s="2">
        <v>521210</v>
      </c>
      <c r="G112" s="2"/>
      <c r="H112" s="2"/>
      <c r="I112" s="2" t="s">
        <v>98</v>
      </c>
      <c r="J112" s="2"/>
      <c r="K112" s="2">
        <v>5.8</v>
      </c>
      <c r="L112" s="2">
        <v>8</v>
      </c>
      <c r="M112" s="2">
        <v>0.25</v>
      </c>
      <c r="N112" s="2">
        <v>1.9</v>
      </c>
      <c r="O112" s="10"/>
      <c r="P112" s="10"/>
    </row>
    <row r="113" spans="1:16" s="1" customFormat="1" x14ac:dyDescent="0.25">
      <c r="A113" s="74"/>
      <c r="B113" s="74"/>
      <c r="C113" s="81">
        <v>42954</v>
      </c>
      <c r="D113" s="4" t="s">
        <v>93</v>
      </c>
      <c r="E113" s="2">
        <v>6507839</v>
      </c>
      <c r="F113" s="2">
        <v>521349</v>
      </c>
      <c r="G113" s="2">
        <v>0.02</v>
      </c>
      <c r="H113" s="2" t="s">
        <v>97</v>
      </c>
      <c r="I113" s="2"/>
      <c r="J113" s="2">
        <v>70</v>
      </c>
      <c r="K113" s="2">
        <v>6.4</v>
      </c>
      <c r="L113" s="2">
        <v>7.8</v>
      </c>
      <c r="M113" s="2">
        <v>0.06</v>
      </c>
      <c r="N113" s="2">
        <v>0.98</v>
      </c>
      <c r="O113" s="10"/>
      <c r="P113" s="10"/>
    </row>
    <row r="114" spans="1:16" s="1" customFormat="1" x14ac:dyDescent="0.25">
      <c r="A114" s="74"/>
      <c r="B114" s="74"/>
      <c r="C114" s="81"/>
      <c r="D114" s="4" t="s">
        <v>94</v>
      </c>
      <c r="E114" s="2">
        <v>6508269</v>
      </c>
      <c r="F114" s="2">
        <v>520288</v>
      </c>
      <c r="G114" s="2">
        <v>0.03</v>
      </c>
      <c r="H114" s="2">
        <v>1</v>
      </c>
      <c r="I114" s="2"/>
      <c r="J114" s="2">
        <v>81</v>
      </c>
      <c r="K114" s="2">
        <v>7.4</v>
      </c>
      <c r="L114" s="2">
        <v>7.9</v>
      </c>
      <c r="M114" s="2">
        <v>0.17</v>
      </c>
      <c r="N114" s="2">
        <v>1</v>
      </c>
      <c r="O114" s="10"/>
      <c r="P114" s="10"/>
    </row>
    <row r="115" spans="1:16" s="1" customFormat="1" x14ac:dyDescent="0.25">
      <c r="A115" s="74"/>
      <c r="B115" s="74"/>
      <c r="C115" s="81"/>
      <c r="D115" s="4" t="s">
        <v>95</v>
      </c>
      <c r="E115" s="2">
        <v>6507708</v>
      </c>
      <c r="F115" s="2">
        <v>521210</v>
      </c>
      <c r="G115" s="2"/>
      <c r="H115" s="2"/>
      <c r="I115" s="2">
        <v>10</v>
      </c>
      <c r="J115" s="2"/>
      <c r="K115" s="2">
        <v>1.7</v>
      </c>
      <c r="L115" s="2">
        <v>7.6</v>
      </c>
      <c r="M115" s="2">
        <v>1.9</v>
      </c>
      <c r="N115" s="2">
        <v>3.5</v>
      </c>
      <c r="O115" s="10"/>
      <c r="P115" s="10"/>
    </row>
    <row r="116" spans="1:16" s="1" customFormat="1" x14ac:dyDescent="0.25">
      <c r="A116" s="74"/>
      <c r="B116" s="74"/>
      <c r="C116" s="81">
        <v>43025</v>
      </c>
      <c r="D116" s="4" t="s">
        <v>93</v>
      </c>
      <c r="E116" s="2">
        <v>6507839</v>
      </c>
      <c r="F116" s="2">
        <v>521349</v>
      </c>
      <c r="G116" s="3">
        <v>0.01</v>
      </c>
      <c r="H116" s="3">
        <v>2.1</v>
      </c>
      <c r="I116" s="3"/>
      <c r="J116" s="3">
        <v>83</v>
      </c>
      <c r="K116" s="3">
        <v>9.6</v>
      </c>
      <c r="L116" s="3">
        <v>7.5</v>
      </c>
      <c r="M116" s="3">
        <v>0.03</v>
      </c>
      <c r="N116" s="3">
        <v>2.7</v>
      </c>
      <c r="O116" s="10"/>
      <c r="P116" s="10"/>
    </row>
    <row r="117" spans="1:16" s="1" customFormat="1" x14ac:dyDescent="0.25">
      <c r="A117" s="74"/>
      <c r="B117" s="74"/>
      <c r="C117" s="81"/>
      <c r="D117" s="4" t="s">
        <v>94</v>
      </c>
      <c r="E117" s="2">
        <v>6508269</v>
      </c>
      <c r="F117" s="2">
        <v>520288</v>
      </c>
      <c r="G117" s="3">
        <v>0.01</v>
      </c>
      <c r="H117" s="3">
        <v>2.1</v>
      </c>
      <c r="I117" s="3"/>
      <c r="J117" s="3">
        <v>94</v>
      </c>
      <c r="K117" s="3">
        <v>10.8</v>
      </c>
      <c r="L117" s="3">
        <v>7.7</v>
      </c>
      <c r="M117" s="3">
        <v>0.03</v>
      </c>
      <c r="N117" s="3">
        <v>2.7</v>
      </c>
      <c r="O117" s="10"/>
      <c r="P117" s="10"/>
    </row>
    <row r="118" spans="1:16" s="1" customFormat="1" x14ac:dyDescent="0.25">
      <c r="A118" s="74"/>
      <c r="B118" s="74"/>
      <c r="C118" s="81"/>
      <c r="D118" s="4" t="s">
        <v>95</v>
      </c>
      <c r="E118" s="2">
        <v>6507708</v>
      </c>
      <c r="F118" s="2">
        <v>521210</v>
      </c>
      <c r="G118" s="3"/>
      <c r="H118" s="10"/>
      <c r="I118" s="3" t="s">
        <v>40</v>
      </c>
      <c r="J118" s="3"/>
      <c r="K118" s="3">
        <v>4.2</v>
      </c>
      <c r="L118" s="3">
        <v>7.6</v>
      </c>
      <c r="M118" s="3">
        <v>17</v>
      </c>
      <c r="N118" s="3">
        <v>6.9</v>
      </c>
      <c r="O118" s="10"/>
      <c r="P118" s="10"/>
    </row>
    <row r="119" spans="1:16" s="1" customFormat="1" x14ac:dyDescent="0.25">
      <c r="A119" s="74"/>
      <c r="B119" s="74"/>
      <c r="C119" s="87" t="s">
        <v>30</v>
      </c>
      <c r="D119" s="4" t="s">
        <v>93</v>
      </c>
      <c r="E119" s="2">
        <v>6507839</v>
      </c>
      <c r="F119" s="2">
        <v>521349</v>
      </c>
      <c r="G119" s="27">
        <f>MAX(G110,G113,G116)</f>
        <v>0.02</v>
      </c>
      <c r="H119" s="26">
        <f>AVERAGE(H110,H113,H116)</f>
        <v>3</v>
      </c>
      <c r="I119" s="13"/>
      <c r="J119" s="19">
        <f>MIN(J110,J113,J116)</f>
        <v>70</v>
      </c>
      <c r="K119" s="13"/>
      <c r="L119" s="13"/>
      <c r="M119" s="27">
        <f t="shared" ref="M119:N121" si="9">AVERAGE(M110,M113,M116)</f>
        <v>3.6666666666666667E-2</v>
      </c>
      <c r="N119" s="21">
        <f t="shared" si="9"/>
        <v>1.7933333333333332</v>
      </c>
      <c r="O119" s="10"/>
      <c r="P119" s="17">
        <v>21</v>
      </c>
    </row>
    <row r="120" spans="1:16" s="1" customFormat="1" x14ac:dyDescent="0.25">
      <c r="A120" s="74"/>
      <c r="B120" s="74"/>
      <c r="C120" s="87"/>
      <c r="D120" s="4" t="s">
        <v>94</v>
      </c>
      <c r="E120" s="2">
        <v>6508269</v>
      </c>
      <c r="F120" s="2">
        <v>520288</v>
      </c>
      <c r="G120" s="27">
        <f>MAX(G111,G114,G117)</f>
        <v>0.03</v>
      </c>
      <c r="H120" s="12">
        <f>AVERAGE(H111,H114,H117)</f>
        <v>2.2333333333333329</v>
      </c>
      <c r="I120" s="13"/>
      <c r="J120" s="19">
        <f>MIN(J111,J114,J117)</f>
        <v>81</v>
      </c>
      <c r="K120" s="13"/>
      <c r="L120" s="13"/>
      <c r="M120" s="27">
        <f t="shared" si="9"/>
        <v>0.08</v>
      </c>
      <c r="N120" s="21">
        <f t="shared" si="9"/>
        <v>1.9666666666666668</v>
      </c>
      <c r="O120" s="10"/>
      <c r="P120" s="17">
        <v>22</v>
      </c>
    </row>
    <row r="121" spans="1:16" s="1" customFormat="1" x14ac:dyDescent="0.25">
      <c r="A121" s="74"/>
      <c r="B121" s="74"/>
      <c r="C121" s="87"/>
      <c r="D121" s="4" t="s">
        <v>95</v>
      </c>
      <c r="E121" s="2">
        <v>6507708</v>
      </c>
      <c r="F121" s="2">
        <v>521210</v>
      </c>
      <c r="G121" s="23"/>
      <c r="H121" s="23"/>
      <c r="I121" s="24">
        <f>AVERAGE(I112,I115,I118)</f>
        <v>10</v>
      </c>
      <c r="J121" s="24"/>
      <c r="K121" s="24"/>
      <c r="L121" s="24"/>
      <c r="M121" s="24">
        <f t="shared" si="9"/>
        <v>6.3833333333333329</v>
      </c>
      <c r="N121" s="24">
        <f t="shared" si="9"/>
        <v>4.1000000000000005</v>
      </c>
      <c r="O121" s="5" t="s">
        <v>68</v>
      </c>
      <c r="P121" s="10"/>
    </row>
    <row r="122" spans="1:16" s="1" customFormat="1" ht="16.5" customHeight="1" x14ac:dyDescent="0.25">
      <c r="A122" s="86" t="s">
        <v>105</v>
      </c>
      <c r="B122" s="86"/>
      <c r="C122" s="86"/>
      <c r="D122" s="86"/>
      <c r="E122" s="2"/>
      <c r="F122" s="2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s="1" customFormat="1" x14ac:dyDescent="0.25">
      <c r="A123" s="74" t="s">
        <v>99</v>
      </c>
      <c r="B123" s="74" t="s">
        <v>100</v>
      </c>
      <c r="C123" s="81">
        <v>42815</v>
      </c>
      <c r="D123" s="4" t="s">
        <v>101</v>
      </c>
      <c r="E123" s="2">
        <v>6521296</v>
      </c>
      <c r="F123" s="2">
        <v>565784</v>
      </c>
      <c r="G123" s="2">
        <v>0.04</v>
      </c>
      <c r="H123" s="2">
        <v>2</v>
      </c>
      <c r="I123" s="2"/>
      <c r="J123" s="2">
        <v>100</v>
      </c>
      <c r="K123" s="2">
        <v>13.5</v>
      </c>
      <c r="L123" s="2">
        <v>7.9</v>
      </c>
      <c r="M123" s="2">
        <v>0.04</v>
      </c>
      <c r="N123" s="2">
        <v>2.2000000000000002</v>
      </c>
      <c r="O123" s="10"/>
      <c r="P123" s="10"/>
    </row>
    <row r="124" spans="1:16" s="1" customFormat="1" x14ac:dyDescent="0.25">
      <c r="A124" s="74"/>
      <c r="B124" s="74"/>
      <c r="C124" s="81"/>
      <c r="D124" s="4" t="s">
        <v>102</v>
      </c>
      <c r="E124" s="2">
        <v>6521005</v>
      </c>
      <c r="F124" s="2">
        <v>565818</v>
      </c>
      <c r="G124" s="2">
        <v>0.04</v>
      </c>
      <c r="H124" s="2">
        <v>2</v>
      </c>
      <c r="I124" s="2"/>
      <c r="J124" s="2">
        <v>100</v>
      </c>
      <c r="K124" s="2">
        <v>13.4</v>
      </c>
      <c r="L124" s="2">
        <v>7.8</v>
      </c>
      <c r="M124" s="2">
        <v>0.04</v>
      </c>
      <c r="N124" s="2">
        <v>2.2000000000000002</v>
      </c>
      <c r="O124" s="10"/>
      <c r="P124" s="10"/>
    </row>
    <row r="125" spans="1:16" s="1" customFormat="1" x14ac:dyDescent="0.25">
      <c r="A125" s="74"/>
      <c r="B125" s="74"/>
      <c r="C125" s="81"/>
      <c r="D125" s="4" t="s">
        <v>103</v>
      </c>
      <c r="E125" s="2">
        <v>6521260</v>
      </c>
      <c r="F125" s="2">
        <v>565856</v>
      </c>
      <c r="G125" s="2"/>
      <c r="H125" s="2"/>
      <c r="I125" s="2">
        <v>8.3000000000000007</v>
      </c>
      <c r="J125" s="2"/>
      <c r="K125" s="2">
        <v>6.5</v>
      </c>
      <c r="L125" s="2">
        <v>7.5</v>
      </c>
      <c r="M125" s="2">
        <v>1.2</v>
      </c>
      <c r="N125" s="2">
        <v>9.6999999999999993</v>
      </c>
      <c r="O125" s="10"/>
      <c r="P125" s="10"/>
    </row>
    <row r="126" spans="1:16" s="1" customFormat="1" x14ac:dyDescent="0.25">
      <c r="A126" s="74"/>
      <c r="B126" s="74"/>
      <c r="C126" s="81">
        <v>42843</v>
      </c>
      <c r="D126" s="4" t="s">
        <v>101</v>
      </c>
      <c r="E126" s="2">
        <v>6521296</v>
      </c>
      <c r="F126" s="2">
        <v>565784</v>
      </c>
      <c r="G126" s="2">
        <v>0.03</v>
      </c>
      <c r="H126" s="2">
        <v>4</v>
      </c>
      <c r="I126" s="2"/>
      <c r="J126" s="2">
        <v>100</v>
      </c>
      <c r="K126" s="2">
        <v>13.3</v>
      </c>
      <c r="L126" s="2">
        <v>8.1999999999999993</v>
      </c>
      <c r="M126" s="2">
        <v>0.03</v>
      </c>
      <c r="N126" s="2">
        <v>1.8</v>
      </c>
      <c r="O126" s="10"/>
      <c r="P126" s="10"/>
    </row>
    <row r="127" spans="1:16" s="1" customFormat="1" x14ac:dyDescent="0.25">
      <c r="A127" s="74"/>
      <c r="B127" s="74"/>
      <c r="C127" s="81"/>
      <c r="D127" s="4" t="s">
        <v>102</v>
      </c>
      <c r="E127" s="2">
        <v>6521005</v>
      </c>
      <c r="F127" s="2">
        <v>565818</v>
      </c>
      <c r="G127" s="2">
        <v>0.03</v>
      </c>
      <c r="H127" s="2">
        <v>3.7</v>
      </c>
      <c r="I127" s="2"/>
      <c r="J127" s="2">
        <v>110</v>
      </c>
      <c r="K127" s="2">
        <v>14.6</v>
      </c>
      <c r="L127" s="2">
        <v>8.1</v>
      </c>
      <c r="M127" s="2">
        <v>0.03</v>
      </c>
      <c r="N127" s="2">
        <v>1.8</v>
      </c>
      <c r="O127" s="10"/>
      <c r="P127" s="10"/>
    </row>
    <row r="128" spans="1:16" s="1" customFormat="1" x14ac:dyDescent="0.25">
      <c r="A128" s="74"/>
      <c r="B128" s="74"/>
      <c r="C128" s="81"/>
      <c r="D128" s="4" t="s">
        <v>103</v>
      </c>
      <c r="E128" s="2">
        <v>6521260</v>
      </c>
      <c r="F128" s="2">
        <v>565856</v>
      </c>
      <c r="G128" s="2"/>
      <c r="H128" s="2"/>
      <c r="I128" s="2">
        <v>27</v>
      </c>
      <c r="J128" s="2"/>
      <c r="K128" s="2">
        <v>9.1999999999999993</v>
      </c>
      <c r="L128" s="2">
        <v>8.3000000000000007</v>
      </c>
      <c r="M128" s="2">
        <v>0.46</v>
      </c>
      <c r="N128" s="2">
        <v>4.5</v>
      </c>
      <c r="O128" s="10"/>
      <c r="P128" s="10"/>
    </row>
    <row r="129" spans="1:16" s="1" customFormat="1" x14ac:dyDescent="0.25">
      <c r="A129" s="74"/>
      <c r="B129" s="74"/>
      <c r="C129" s="81">
        <v>42954</v>
      </c>
      <c r="D129" s="4" t="s">
        <v>101</v>
      </c>
      <c r="E129" s="2">
        <v>6521296</v>
      </c>
      <c r="F129" s="2">
        <v>565784</v>
      </c>
      <c r="G129" s="2" t="s">
        <v>84</v>
      </c>
      <c r="H129" s="2">
        <v>1.6</v>
      </c>
      <c r="I129" s="2"/>
      <c r="J129" s="2">
        <v>99</v>
      </c>
      <c r="K129" s="2">
        <v>9.5</v>
      </c>
      <c r="L129" s="2">
        <v>8.3000000000000007</v>
      </c>
      <c r="M129" s="2">
        <v>0.02</v>
      </c>
      <c r="N129" s="2">
        <v>0.72</v>
      </c>
      <c r="O129" s="10"/>
      <c r="P129" s="10"/>
    </row>
    <row r="130" spans="1:16" s="1" customFormat="1" x14ac:dyDescent="0.25">
      <c r="A130" s="74"/>
      <c r="B130" s="74"/>
      <c r="C130" s="81"/>
      <c r="D130" s="4" t="s">
        <v>102</v>
      </c>
      <c r="E130" s="2">
        <v>6521005</v>
      </c>
      <c r="F130" s="2">
        <v>565818</v>
      </c>
      <c r="G130" s="2" t="s">
        <v>84</v>
      </c>
      <c r="H130" s="2">
        <v>1.1000000000000001</v>
      </c>
      <c r="I130" s="2"/>
      <c r="J130" s="2">
        <v>99</v>
      </c>
      <c r="K130" s="2">
        <v>9.5</v>
      </c>
      <c r="L130" s="2">
        <v>8.1</v>
      </c>
      <c r="M130" s="2">
        <v>0.03</v>
      </c>
      <c r="N130" s="2">
        <v>0.72</v>
      </c>
      <c r="O130" s="10"/>
      <c r="P130" s="10"/>
    </row>
    <row r="131" spans="1:16" s="1" customFormat="1" x14ac:dyDescent="0.25">
      <c r="A131" s="74"/>
      <c r="B131" s="74"/>
      <c r="C131" s="81"/>
      <c r="D131" s="4" t="s">
        <v>103</v>
      </c>
      <c r="E131" s="2">
        <v>6521260</v>
      </c>
      <c r="F131" s="2">
        <v>565856</v>
      </c>
      <c r="G131" s="2"/>
      <c r="H131" s="2"/>
      <c r="I131" s="2">
        <v>55</v>
      </c>
      <c r="J131" s="2"/>
      <c r="K131" s="2">
        <v>15.2</v>
      </c>
      <c r="L131" s="2">
        <v>10.4</v>
      </c>
      <c r="M131" s="2">
        <v>1.1000000000000001</v>
      </c>
      <c r="N131" s="2">
        <v>7.3</v>
      </c>
      <c r="O131" s="10"/>
      <c r="P131" s="10"/>
    </row>
    <row r="132" spans="1:16" s="1" customFormat="1" x14ac:dyDescent="0.25">
      <c r="A132" s="74"/>
      <c r="B132" s="74"/>
      <c r="C132" s="81">
        <v>43075</v>
      </c>
      <c r="D132" s="4" t="s">
        <v>101</v>
      </c>
      <c r="E132" s="2">
        <v>6521296</v>
      </c>
      <c r="F132" s="2">
        <v>565784</v>
      </c>
      <c r="G132" s="3">
        <v>0.01</v>
      </c>
      <c r="H132" s="3">
        <v>1.6</v>
      </c>
      <c r="I132" s="3"/>
      <c r="J132" s="3">
        <v>94</v>
      </c>
      <c r="K132" s="3">
        <v>13</v>
      </c>
      <c r="L132" s="3">
        <v>7.8</v>
      </c>
      <c r="M132" s="3">
        <v>0.03</v>
      </c>
      <c r="N132" s="3">
        <v>2</v>
      </c>
      <c r="O132" s="10"/>
      <c r="P132" s="10"/>
    </row>
    <row r="133" spans="1:16" s="1" customFormat="1" x14ac:dyDescent="0.25">
      <c r="A133" s="74"/>
      <c r="B133" s="74"/>
      <c r="C133" s="81"/>
      <c r="D133" s="4" t="s">
        <v>102</v>
      </c>
      <c r="E133" s="2">
        <v>6521005</v>
      </c>
      <c r="F133" s="2">
        <v>565818</v>
      </c>
      <c r="G133" s="3">
        <v>0.02</v>
      </c>
      <c r="H133" s="3">
        <v>1.2</v>
      </c>
      <c r="I133" s="3"/>
      <c r="J133" s="3">
        <v>92</v>
      </c>
      <c r="K133" s="3">
        <v>13</v>
      </c>
      <c r="L133" s="3">
        <v>8</v>
      </c>
      <c r="M133" s="3">
        <v>0.05</v>
      </c>
      <c r="N133" s="3">
        <v>2</v>
      </c>
      <c r="O133" s="10"/>
      <c r="P133" s="10"/>
    </row>
    <row r="134" spans="1:16" s="1" customFormat="1" x14ac:dyDescent="0.25">
      <c r="A134" s="74"/>
      <c r="B134" s="74"/>
      <c r="C134" s="81"/>
      <c r="D134" s="4" t="s">
        <v>103</v>
      </c>
      <c r="E134" s="2">
        <v>6521260</v>
      </c>
      <c r="F134" s="2">
        <v>565856</v>
      </c>
      <c r="G134" s="3"/>
      <c r="H134" s="3"/>
      <c r="I134" s="3">
        <v>11</v>
      </c>
      <c r="J134" s="3"/>
      <c r="K134" s="3">
        <v>2.6</v>
      </c>
      <c r="L134" s="3">
        <v>7.4</v>
      </c>
      <c r="M134" s="3">
        <v>0.64</v>
      </c>
      <c r="N134" s="3">
        <v>18</v>
      </c>
      <c r="O134" s="5" t="s">
        <v>104</v>
      </c>
      <c r="P134" s="10"/>
    </row>
    <row r="135" spans="1:16" s="1" customFormat="1" x14ac:dyDescent="0.25">
      <c r="A135" s="74"/>
      <c r="B135" s="74"/>
      <c r="C135" s="81" t="s">
        <v>30</v>
      </c>
      <c r="D135" s="4" t="s">
        <v>101</v>
      </c>
      <c r="E135" s="2">
        <v>6521296</v>
      </c>
      <c r="F135" s="2">
        <v>565784</v>
      </c>
      <c r="G135" s="11">
        <f>MAX(G126,G129,G123,G132)</f>
        <v>0.04</v>
      </c>
      <c r="H135" s="12">
        <f>AVERAGE(H126,H129,H132,H123)</f>
        <v>2.2999999999999998</v>
      </c>
      <c r="I135" s="13"/>
      <c r="J135" s="19">
        <f>MIN(J126,J129,J132,J123)</f>
        <v>94</v>
      </c>
      <c r="K135" s="13"/>
      <c r="L135" s="13"/>
      <c r="M135" s="27">
        <f t="shared" ref="M135:N137" si="10">AVERAGE(M126,M129,M132,M123)</f>
        <v>0.03</v>
      </c>
      <c r="N135" s="21">
        <f t="shared" si="10"/>
        <v>1.68</v>
      </c>
      <c r="O135" s="10"/>
      <c r="P135" s="17">
        <v>22</v>
      </c>
    </row>
    <row r="136" spans="1:16" s="1" customFormat="1" x14ac:dyDescent="0.25">
      <c r="A136" s="74"/>
      <c r="B136" s="74"/>
      <c r="C136" s="81"/>
      <c r="D136" s="4" t="s">
        <v>102</v>
      </c>
      <c r="E136" s="2">
        <v>6521005</v>
      </c>
      <c r="F136" s="2">
        <v>565818</v>
      </c>
      <c r="G136" s="11">
        <f>MAX(G127,G130,G133,G124)</f>
        <v>0.04</v>
      </c>
      <c r="H136" s="12">
        <f>AVERAGE(H127,H130,H133,H124)</f>
        <v>2</v>
      </c>
      <c r="I136" s="13"/>
      <c r="J136" s="19">
        <f>MIN(J127,J130,J133,J124)</f>
        <v>92</v>
      </c>
      <c r="K136" s="13"/>
      <c r="L136" s="13"/>
      <c r="M136" s="27">
        <f t="shared" si="10"/>
        <v>3.7499999999999999E-2</v>
      </c>
      <c r="N136" s="21">
        <f t="shared" si="10"/>
        <v>1.68</v>
      </c>
      <c r="O136" s="10"/>
      <c r="P136" s="17">
        <v>22</v>
      </c>
    </row>
    <row r="137" spans="1:16" s="1" customFormat="1" x14ac:dyDescent="0.25">
      <c r="A137" s="74"/>
      <c r="B137" s="74"/>
      <c r="C137" s="81"/>
      <c r="D137" s="4" t="s">
        <v>103</v>
      </c>
      <c r="E137" s="2">
        <v>6521260</v>
      </c>
      <c r="F137" s="2">
        <v>565856</v>
      </c>
      <c r="G137" s="23"/>
      <c r="H137" s="23"/>
      <c r="I137" s="24">
        <f>AVERAGE(I128,I131,I134,I125)</f>
        <v>25.324999999999999</v>
      </c>
      <c r="J137" s="24"/>
      <c r="K137" s="24"/>
      <c r="L137" s="24"/>
      <c r="M137" s="24">
        <f t="shared" si="10"/>
        <v>0.85000000000000009</v>
      </c>
      <c r="N137" s="24">
        <f t="shared" si="10"/>
        <v>9.875</v>
      </c>
      <c r="O137" s="10"/>
      <c r="P137" s="10"/>
    </row>
    <row r="138" spans="1:16" s="1" customFormat="1" x14ac:dyDescent="0.25">
      <c r="A138" s="88" t="s">
        <v>106</v>
      </c>
      <c r="B138" s="88" t="s">
        <v>107</v>
      </c>
      <c r="C138" s="73">
        <v>42942</v>
      </c>
      <c r="D138" s="4" t="s">
        <v>108</v>
      </c>
      <c r="E138" s="2">
        <v>6490339</v>
      </c>
      <c r="F138" s="2">
        <v>585627</v>
      </c>
      <c r="G138" s="10">
        <v>0.15</v>
      </c>
      <c r="H138" s="2">
        <v>3.3</v>
      </c>
      <c r="I138" s="2"/>
      <c r="J138" s="2">
        <v>86</v>
      </c>
      <c r="K138" s="2">
        <v>8.3000000000000007</v>
      </c>
      <c r="L138" s="2">
        <v>7.9</v>
      </c>
      <c r="M138" s="2">
        <v>0.14000000000000001</v>
      </c>
      <c r="N138" s="2">
        <v>2.1</v>
      </c>
      <c r="O138" s="10"/>
      <c r="P138" s="10"/>
    </row>
    <row r="139" spans="1:16" s="1" customFormat="1" x14ac:dyDescent="0.25">
      <c r="A139" s="88"/>
      <c r="B139" s="88"/>
      <c r="C139" s="73"/>
      <c r="D139" s="4" t="s">
        <v>109</v>
      </c>
      <c r="E139" s="2">
        <v>6490638</v>
      </c>
      <c r="F139" s="2">
        <v>585370</v>
      </c>
      <c r="G139" s="10">
        <v>0.76</v>
      </c>
      <c r="H139" s="2">
        <v>5.8</v>
      </c>
      <c r="I139" s="2"/>
      <c r="J139" s="2">
        <v>83</v>
      </c>
      <c r="K139" s="2">
        <v>7.9</v>
      </c>
      <c r="L139" s="2">
        <v>8</v>
      </c>
      <c r="M139" s="2">
        <v>0.2</v>
      </c>
      <c r="N139" s="2">
        <v>2.5</v>
      </c>
      <c r="O139" s="10"/>
      <c r="P139" s="10"/>
    </row>
    <row r="140" spans="1:16" s="1" customFormat="1" x14ac:dyDescent="0.25">
      <c r="A140" s="88"/>
      <c r="B140" s="88"/>
      <c r="C140" s="73"/>
      <c r="D140" s="4" t="s">
        <v>39</v>
      </c>
      <c r="E140" s="2">
        <v>6490352</v>
      </c>
      <c r="F140" s="2">
        <v>585538</v>
      </c>
      <c r="G140" s="10"/>
      <c r="H140" s="2"/>
      <c r="I140" s="2">
        <v>9.5</v>
      </c>
      <c r="J140" s="2"/>
      <c r="K140" s="2">
        <v>3.9</v>
      </c>
      <c r="L140" s="2">
        <v>7.3</v>
      </c>
      <c r="M140" s="2">
        <v>2.1</v>
      </c>
      <c r="N140" s="2">
        <v>23</v>
      </c>
      <c r="O140" s="10"/>
      <c r="P140" s="10"/>
    </row>
    <row r="141" spans="1:16" s="1" customFormat="1" x14ac:dyDescent="0.25">
      <c r="A141" s="88"/>
      <c r="B141" s="88"/>
      <c r="C141" s="73">
        <v>43041</v>
      </c>
      <c r="D141" s="4" t="s">
        <v>108</v>
      </c>
      <c r="E141" s="2">
        <v>6490339</v>
      </c>
      <c r="F141" s="2">
        <v>585627</v>
      </c>
      <c r="G141" s="3">
        <v>0.1</v>
      </c>
      <c r="H141" s="3">
        <v>1.3</v>
      </c>
      <c r="I141" s="3"/>
      <c r="J141" s="3">
        <v>91</v>
      </c>
      <c r="K141" s="3">
        <v>12.1</v>
      </c>
      <c r="L141" s="3">
        <v>8.1</v>
      </c>
      <c r="M141" s="3">
        <v>6.3E-2</v>
      </c>
      <c r="N141" s="3">
        <v>3</v>
      </c>
      <c r="O141" s="10"/>
      <c r="P141" s="10"/>
    </row>
    <row r="142" spans="1:16" s="1" customFormat="1" x14ac:dyDescent="0.25">
      <c r="A142" s="88"/>
      <c r="B142" s="88"/>
      <c r="C142" s="73"/>
      <c r="D142" s="4" t="s">
        <v>109</v>
      </c>
      <c r="E142" s="2">
        <v>6490638</v>
      </c>
      <c r="F142" s="2">
        <v>585370</v>
      </c>
      <c r="G142" s="3">
        <v>0.31</v>
      </c>
      <c r="H142" s="3">
        <v>1.6</v>
      </c>
      <c r="I142" s="3"/>
      <c r="J142" s="3">
        <v>92</v>
      </c>
      <c r="K142" s="3">
        <v>12.2</v>
      </c>
      <c r="L142" s="3">
        <v>8.1999999999999993</v>
      </c>
      <c r="M142" s="3">
        <v>0.11</v>
      </c>
      <c r="N142" s="3">
        <v>3.3</v>
      </c>
      <c r="O142" s="10"/>
      <c r="P142" s="10"/>
    </row>
    <row r="143" spans="1:16" s="1" customFormat="1" ht="15.75" x14ac:dyDescent="0.3">
      <c r="A143" s="88"/>
      <c r="B143" s="88"/>
      <c r="C143" s="73"/>
      <c r="D143" s="4" t="s">
        <v>39</v>
      </c>
      <c r="E143" s="2">
        <v>6490352</v>
      </c>
      <c r="F143" s="2">
        <v>585538</v>
      </c>
      <c r="G143" s="10"/>
      <c r="H143" s="10"/>
      <c r="I143" s="3">
        <v>30</v>
      </c>
      <c r="J143" s="3"/>
      <c r="K143" s="3">
        <v>1.1000000000000001</v>
      </c>
      <c r="L143" s="3">
        <v>7.5</v>
      </c>
      <c r="M143" s="3">
        <v>4.3</v>
      </c>
      <c r="N143" s="2">
        <v>23</v>
      </c>
      <c r="O143" s="5" t="s">
        <v>110</v>
      </c>
      <c r="P143" s="10"/>
    </row>
    <row r="144" spans="1:16" s="1" customFormat="1" x14ac:dyDescent="0.25">
      <c r="A144" s="88"/>
      <c r="B144" s="88"/>
      <c r="C144" s="72" t="s">
        <v>30</v>
      </c>
      <c r="D144" s="4" t="s">
        <v>108</v>
      </c>
      <c r="E144" s="2">
        <v>6490339</v>
      </c>
      <c r="F144" s="2">
        <v>585627</v>
      </c>
      <c r="G144" s="41">
        <f>MAX(G138,G141)</f>
        <v>0.15</v>
      </c>
      <c r="H144" s="41">
        <f>AVERAGE(H138,H141)</f>
        <v>2.2999999999999998</v>
      </c>
      <c r="I144" s="42"/>
      <c r="J144" s="43">
        <f>MIN(J138,J141)</f>
        <v>86</v>
      </c>
      <c r="K144" s="42"/>
      <c r="L144" s="42"/>
      <c r="M144" s="44">
        <f t="shared" ref="M144:N146" si="11">AVERAGE(M138,M141)</f>
        <v>0.10150000000000001</v>
      </c>
      <c r="N144" s="45">
        <f t="shared" si="11"/>
        <v>2.5499999999999998</v>
      </c>
      <c r="O144" s="10"/>
      <c r="P144" s="17">
        <v>20</v>
      </c>
    </row>
    <row r="145" spans="1:16" s="1" customFormat="1" x14ac:dyDescent="0.25">
      <c r="A145" s="88"/>
      <c r="B145" s="88"/>
      <c r="C145" s="72"/>
      <c r="D145" s="4" t="s">
        <v>109</v>
      </c>
      <c r="E145" s="2">
        <v>6490638</v>
      </c>
      <c r="F145" s="2">
        <v>585370</v>
      </c>
      <c r="G145" s="46">
        <f>MAX(G139,G142)</f>
        <v>0.76</v>
      </c>
      <c r="H145" s="47">
        <f>AVERAGE(H139,H142)</f>
        <v>3.7</v>
      </c>
      <c r="I145" s="42"/>
      <c r="J145" s="43">
        <f>MIN(J139,J142)</f>
        <v>83</v>
      </c>
      <c r="K145" s="42"/>
      <c r="L145" s="42"/>
      <c r="M145" s="48">
        <f t="shared" si="11"/>
        <v>0.155</v>
      </c>
      <c r="N145" s="41">
        <f t="shared" si="11"/>
        <v>2.9</v>
      </c>
      <c r="O145" s="10"/>
      <c r="P145" s="22">
        <v>14</v>
      </c>
    </row>
    <row r="146" spans="1:16" s="1" customFormat="1" x14ac:dyDescent="0.25">
      <c r="A146" s="88"/>
      <c r="B146" s="88"/>
      <c r="C146" s="72"/>
      <c r="D146" s="4" t="s">
        <v>39</v>
      </c>
      <c r="E146" s="2">
        <v>6490352</v>
      </c>
      <c r="F146" s="2">
        <v>585538</v>
      </c>
      <c r="G146" s="42"/>
      <c r="H146" s="42"/>
      <c r="I146" s="42">
        <f>AVERAGE(I140,I143)</f>
        <v>19.75</v>
      </c>
      <c r="J146" s="42"/>
      <c r="K146" s="42"/>
      <c r="L146" s="42"/>
      <c r="M146" s="49">
        <f t="shared" si="11"/>
        <v>3.2</v>
      </c>
      <c r="N146" s="49">
        <f t="shared" si="11"/>
        <v>23</v>
      </c>
      <c r="O146" s="10"/>
      <c r="P146" s="10"/>
    </row>
    <row r="147" spans="1:16" s="1" customFormat="1" ht="12.75" customHeight="1" x14ac:dyDescent="0.25">
      <c r="A147" s="74" t="s">
        <v>155</v>
      </c>
      <c r="B147" s="74" t="s">
        <v>111</v>
      </c>
      <c r="C147" s="81">
        <v>42936</v>
      </c>
      <c r="D147" s="4" t="s">
        <v>112</v>
      </c>
      <c r="E147" s="2">
        <v>6444679</v>
      </c>
      <c r="F147" s="2">
        <v>579992</v>
      </c>
      <c r="G147" s="31">
        <v>1.2E-2</v>
      </c>
      <c r="H147" s="31" t="s">
        <v>115</v>
      </c>
      <c r="I147" s="2"/>
      <c r="J147" s="31">
        <v>92</v>
      </c>
      <c r="K147" s="2">
        <v>9.6</v>
      </c>
      <c r="L147" s="2">
        <v>8.3000000000000007</v>
      </c>
      <c r="M147" s="31">
        <v>4.2999999999999997E-2</v>
      </c>
      <c r="N147" s="31">
        <v>0.28000000000000003</v>
      </c>
      <c r="O147" s="10"/>
      <c r="P147" s="17">
        <v>25</v>
      </c>
    </row>
    <row r="148" spans="1:16" s="1" customFormat="1" x14ac:dyDescent="0.25">
      <c r="A148" s="74"/>
      <c r="B148" s="74"/>
      <c r="C148" s="81"/>
      <c r="D148" s="4" t="s">
        <v>113</v>
      </c>
      <c r="E148" s="2">
        <v>6445112</v>
      </c>
      <c r="F148" s="2">
        <v>580002</v>
      </c>
      <c r="G148" s="31" t="s">
        <v>84</v>
      </c>
      <c r="H148" s="50">
        <v>5.2</v>
      </c>
      <c r="I148" s="2"/>
      <c r="J148" s="31">
        <v>80</v>
      </c>
      <c r="K148" s="2">
        <v>8.3000000000000007</v>
      </c>
      <c r="L148" s="2">
        <v>8.1</v>
      </c>
      <c r="M148" s="51">
        <v>0.31</v>
      </c>
      <c r="N148" s="52">
        <v>2.1</v>
      </c>
      <c r="O148" s="10"/>
      <c r="P148" s="22">
        <v>14</v>
      </c>
    </row>
    <row r="149" spans="1:16" s="1" customFormat="1" x14ac:dyDescent="0.25">
      <c r="A149" s="74"/>
      <c r="B149" s="74"/>
      <c r="C149" s="81"/>
      <c r="D149" s="4" t="s">
        <v>114</v>
      </c>
      <c r="E149" s="2">
        <v>6444740</v>
      </c>
      <c r="F149" s="2">
        <v>579980</v>
      </c>
      <c r="G149" s="2"/>
      <c r="H149" s="2"/>
      <c r="I149" s="2">
        <v>7.1</v>
      </c>
      <c r="J149" s="2"/>
      <c r="K149" s="2">
        <v>2.8</v>
      </c>
      <c r="L149" s="2">
        <v>7.6</v>
      </c>
      <c r="M149" s="2">
        <v>4.5</v>
      </c>
      <c r="N149" s="2">
        <v>29</v>
      </c>
      <c r="O149" s="4" t="s">
        <v>116</v>
      </c>
      <c r="P149" s="10"/>
    </row>
    <row r="150" spans="1:16" s="1" customFormat="1" ht="15" customHeight="1" x14ac:dyDescent="0.25">
      <c r="A150" s="83" t="s">
        <v>117</v>
      </c>
      <c r="B150" s="83" t="s">
        <v>118</v>
      </c>
      <c r="C150" s="81">
        <v>42877</v>
      </c>
      <c r="D150" s="4" t="s">
        <v>119</v>
      </c>
      <c r="E150" s="2">
        <v>6460077</v>
      </c>
      <c r="F150" s="2">
        <v>534397</v>
      </c>
      <c r="G150" s="2">
        <v>0.15</v>
      </c>
      <c r="H150" s="2">
        <v>2.5</v>
      </c>
      <c r="I150" s="2"/>
      <c r="J150" s="2">
        <v>66</v>
      </c>
      <c r="K150" s="2">
        <v>6.4</v>
      </c>
      <c r="L150" s="2">
        <v>7.4</v>
      </c>
      <c r="M150" s="2">
        <v>7.1999999999999995E-2</v>
      </c>
      <c r="N150" s="2">
        <v>1.9</v>
      </c>
      <c r="O150" s="10"/>
      <c r="P150" s="10"/>
    </row>
    <row r="151" spans="1:16" s="1" customFormat="1" x14ac:dyDescent="0.25">
      <c r="A151" s="83"/>
      <c r="B151" s="83"/>
      <c r="C151" s="81"/>
      <c r="D151" s="4" t="s">
        <v>120</v>
      </c>
      <c r="E151" s="2">
        <v>6460005</v>
      </c>
      <c r="F151" s="2">
        <v>534658</v>
      </c>
      <c r="G151" s="2">
        <v>0.23</v>
      </c>
      <c r="H151" s="2">
        <v>2</v>
      </c>
      <c r="I151" s="2"/>
      <c r="J151" s="2">
        <v>64</v>
      </c>
      <c r="K151" s="2">
        <v>6.3</v>
      </c>
      <c r="L151" s="2">
        <v>7.4</v>
      </c>
      <c r="M151" s="2">
        <v>8.5000000000000006E-2</v>
      </c>
      <c r="N151" s="2">
        <v>2</v>
      </c>
      <c r="O151" s="10"/>
      <c r="P151" s="10"/>
    </row>
    <row r="152" spans="1:16" s="1" customFormat="1" x14ac:dyDescent="0.25">
      <c r="A152" s="83"/>
      <c r="B152" s="83"/>
      <c r="C152" s="81"/>
      <c r="D152" s="4" t="s">
        <v>121</v>
      </c>
      <c r="E152" s="2">
        <v>6460031</v>
      </c>
      <c r="F152" s="2">
        <v>534483</v>
      </c>
      <c r="G152" s="2"/>
      <c r="H152" s="2"/>
      <c r="I152" s="2">
        <v>30</v>
      </c>
      <c r="J152" s="2"/>
      <c r="K152" s="2">
        <v>2.8</v>
      </c>
      <c r="L152" s="2">
        <v>7.3</v>
      </c>
      <c r="M152" s="2">
        <v>7.4</v>
      </c>
      <c r="N152" s="2">
        <v>62</v>
      </c>
      <c r="O152" s="10"/>
      <c r="P152" s="10"/>
    </row>
    <row r="153" spans="1:16" s="1" customFormat="1" x14ac:dyDescent="0.25">
      <c r="A153" s="83"/>
      <c r="B153" s="83"/>
      <c r="C153" s="81">
        <v>42968</v>
      </c>
      <c r="D153" s="4" t="s">
        <v>119</v>
      </c>
      <c r="E153" s="2">
        <v>6460077</v>
      </c>
      <c r="F153" s="2">
        <v>534397</v>
      </c>
      <c r="G153" s="2">
        <v>0.21</v>
      </c>
      <c r="H153" s="2">
        <v>1.2</v>
      </c>
      <c r="I153" s="2"/>
      <c r="J153" s="2">
        <v>40.1</v>
      </c>
      <c r="K153" s="2">
        <v>3.9</v>
      </c>
      <c r="L153" s="2">
        <v>7.4</v>
      </c>
      <c r="M153" s="2">
        <v>7.4999999999999997E-2</v>
      </c>
      <c r="N153" s="2">
        <v>1.3</v>
      </c>
      <c r="O153" s="10"/>
      <c r="P153" s="10"/>
    </row>
    <row r="154" spans="1:16" s="1" customFormat="1" x14ac:dyDescent="0.25">
      <c r="A154" s="83"/>
      <c r="B154" s="83"/>
      <c r="C154" s="81"/>
      <c r="D154" s="4" t="s">
        <v>120</v>
      </c>
      <c r="E154" s="2">
        <v>6460005</v>
      </c>
      <c r="F154" s="2">
        <v>534658</v>
      </c>
      <c r="G154" s="2">
        <v>0.34</v>
      </c>
      <c r="H154" s="2">
        <v>1.5</v>
      </c>
      <c r="I154" s="2"/>
      <c r="J154" s="2">
        <v>38.200000000000003</v>
      </c>
      <c r="K154" s="2">
        <v>3.7</v>
      </c>
      <c r="L154" s="2">
        <v>7.4</v>
      </c>
      <c r="M154" s="2">
        <v>0.11</v>
      </c>
      <c r="N154" s="2">
        <v>2.4</v>
      </c>
      <c r="O154" s="10"/>
      <c r="P154" s="10"/>
    </row>
    <row r="155" spans="1:16" s="1" customFormat="1" x14ac:dyDescent="0.25">
      <c r="A155" s="83"/>
      <c r="B155" s="83"/>
      <c r="C155" s="81"/>
      <c r="D155" s="4" t="s">
        <v>121</v>
      </c>
      <c r="E155" s="2">
        <v>6460031</v>
      </c>
      <c r="F155" s="2">
        <v>534483</v>
      </c>
      <c r="G155" s="2"/>
      <c r="H155" s="2"/>
      <c r="I155" s="2">
        <v>24</v>
      </c>
      <c r="J155" s="2"/>
      <c r="K155" s="2">
        <v>2.7</v>
      </c>
      <c r="L155" s="2">
        <v>7.4</v>
      </c>
      <c r="M155" s="2">
        <v>7.5</v>
      </c>
      <c r="N155" s="2">
        <v>66</v>
      </c>
      <c r="O155" s="10"/>
      <c r="P155" s="10"/>
    </row>
    <row r="156" spans="1:16" s="1" customFormat="1" x14ac:dyDescent="0.25">
      <c r="A156" s="83"/>
      <c r="B156" s="83"/>
      <c r="C156" s="81">
        <v>43045</v>
      </c>
      <c r="D156" s="4" t="s">
        <v>119</v>
      </c>
      <c r="E156" s="2">
        <v>6460077</v>
      </c>
      <c r="F156" s="2">
        <v>534397</v>
      </c>
      <c r="G156" s="3">
        <v>4.3999999999999997E-2</v>
      </c>
      <c r="H156" s="3" t="s">
        <v>122</v>
      </c>
      <c r="I156" s="3"/>
      <c r="J156" s="3">
        <v>75.599999999999994</v>
      </c>
      <c r="K156" s="3">
        <v>9.4</v>
      </c>
      <c r="L156" s="3">
        <v>7.4</v>
      </c>
      <c r="M156" s="3">
        <v>3.9E-2</v>
      </c>
      <c r="N156" s="3">
        <v>2.6</v>
      </c>
      <c r="O156" s="10"/>
      <c r="P156" s="10"/>
    </row>
    <row r="157" spans="1:16" s="1" customFormat="1" x14ac:dyDescent="0.25">
      <c r="A157" s="83"/>
      <c r="B157" s="83"/>
      <c r="C157" s="81"/>
      <c r="D157" s="4" t="s">
        <v>120</v>
      </c>
      <c r="E157" s="2">
        <v>6460005</v>
      </c>
      <c r="F157" s="2">
        <v>534658</v>
      </c>
      <c r="G157" s="3">
        <v>4.5999999999999999E-2</v>
      </c>
      <c r="H157" s="3">
        <v>0.5</v>
      </c>
      <c r="I157" s="3"/>
      <c r="J157" s="3">
        <v>76.2</v>
      </c>
      <c r="K157" s="3">
        <v>9.4</v>
      </c>
      <c r="L157" s="3">
        <v>7.4</v>
      </c>
      <c r="M157" s="3">
        <v>3.9E-2</v>
      </c>
      <c r="N157" s="3">
        <v>2.9</v>
      </c>
      <c r="O157" s="10"/>
      <c r="P157" s="10"/>
    </row>
    <row r="158" spans="1:16" s="1" customFormat="1" x14ac:dyDescent="0.25">
      <c r="A158" s="83"/>
      <c r="B158" s="83"/>
      <c r="C158" s="81"/>
      <c r="D158" s="4" t="s">
        <v>121</v>
      </c>
      <c r="E158" s="2">
        <v>6460031</v>
      </c>
      <c r="F158" s="2">
        <v>534483</v>
      </c>
      <c r="G158" s="10"/>
      <c r="H158" s="3"/>
      <c r="I158" s="3">
        <v>6</v>
      </c>
      <c r="J158" s="3"/>
      <c r="K158" s="3">
        <v>4.2</v>
      </c>
      <c r="L158" s="3">
        <v>7.1</v>
      </c>
      <c r="M158" s="3">
        <v>2.6</v>
      </c>
      <c r="N158" s="3">
        <v>20</v>
      </c>
      <c r="O158" s="5" t="s">
        <v>123</v>
      </c>
      <c r="P158" s="10"/>
    </row>
    <row r="159" spans="1:16" s="1" customFormat="1" x14ac:dyDescent="0.25">
      <c r="A159" s="83"/>
      <c r="B159" s="83"/>
      <c r="C159" s="81" t="s">
        <v>30</v>
      </c>
      <c r="D159" s="4" t="s">
        <v>119</v>
      </c>
      <c r="E159" s="2">
        <v>6460077</v>
      </c>
      <c r="F159" s="2">
        <v>534397</v>
      </c>
      <c r="G159" s="29">
        <f>MAX(G150,G153,G156)</f>
        <v>0.21</v>
      </c>
      <c r="H159" s="12">
        <f>AVERAGE(H150,H153,H156)</f>
        <v>1.85</v>
      </c>
      <c r="I159" s="13"/>
      <c r="J159" s="53">
        <f>MIN(J150,J153,J156)</f>
        <v>40.1</v>
      </c>
      <c r="K159" s="13"/>
      <c r="L159" s="13"/>
      <c r="M159" s="29">
        <f t="shared" ref="M159:N161" si="12">AVERAGE(M150,M153,M156)</f>
        <v>6.2E-2</v>
      </c>
      <c r="N159" s="21">
        <f t="shared" si="12"/>
        <v>1.9333333333333336</v>
      </c>
      <c r="O159" s="10"/>
      <c r="P159" s="17">
        <v>19</v>
      </c>
    </row>
    <row r="160" spans="1:16" s="1" customFormat="1" x14ac:dyDescent="0.25">
      <c r="A160" s="83"/>
      <c r="B160" s="83"/>
      <c r="C160" s="81"/>
      <c r="D160" s="4" t="s">
        <v>120</v>
      </c>
      <c r="E160" s="2">
        <v>6460005</v>
      </c>
      <c r="F160" s="2">
        <v>534658</v>
      </c>
      <c r="G160" s="54">
        <f>MAX(G151,G154,G157)</f>
        <v>0.34</v>
      </c>
      <c r="H160" s="11">
        <f>AVERAGE(H151,H154,H157)</f>
        <v>1.3333333333333333</v>
      </c>
      <c r="I160" s="13"/>
      <c r="J160" s="55">
        <f>MIN(J151,J154,J157)</f>
        <v>38.200000000000003</v>
      </c>
      <c r="K160" s="13"/>
      <c r="L160" s="13"/>
      <c r="M160" s="29">
        <f t="shared" si="12"/>
        <v>7.8E-2</v>
      </c>
      <c r="N160" s="21">
        <f t="shared" si="12"/>
        <v>2.4333333333333336</v>
      </c>
      <c r="O160" s="10"/>
      <c r="P160" s="17">
        <v>18</v>
      </c>
    </row>
    <row r="161" spans="1:16" s="1" customFormat="1" x14ac:dyDescent="0.25">
      <c r="A161" s="83"/>
      <c r="B161" s="83"/>
      <c r="C161" s="81"/>
      <c r="D161" s="4" t="s">
        <v>121</v>
      </c>
      <c r="E161" s="2">
        <v>6460031</v>
      </c>
      <c r="F161" s="2">
        <v>534483</v>
      </c>
      <c r="G161" s="23"/>
      <c r="H161" s="23"/>
      <c r="I161" s="24">
        <f>AVERAGE(I152,I155,I158)</f>
        <v>20</v>
      </c>
      <c r="J161" s="24"/>
      <c r="K161" s="24"/>
      <c r="L161" s="24"/>
      <c r="M161" s="24">
        <f t="shared" si="12"/>
        <v>5.833333333333333</v>
      </c>
      <c r="N161" s="24">
        <f t="shared" si="12"/>
        <v>49.333333333333336</v>
      </c>
      <c r="O161" s="10"/>
      <c r="P161" s="10"/>
    </row>
    <row r="162" spans="1:16" s="1" customFormat="1" ht="15" customHeight="1" x14ac:dyDescent="0.25">
      <c r="A162" s="83" t="s">
        <v>124</v>
      </c>
      <c r="B162" s="83" t="s">
        <v>125</v>
      </c>
      <c r="C162" s="81">
        <v>42860</v>
      </c>
      <c r="D162" s="5" t="s">
        <v>126</v>
      </c>
      <c r="E162" s="3">
        <v>6419831</v>
      </c>
      <c r="F162" s="3">
        <v>523019</v>
      </c>
      <c r="G162" s="2">
        <v>0.12</v>
      </c>
      <c r="H162" s="2">
        <v>2.4</v>
      </c>
      <c r="I162" s="2"/>
      <c r="J162" s="2">
        <v>75</v>
      </c>
      <c r="K162" s="2">
        <v>7.8</v>
      </c>
      <c r="L162" s="2">
        <v>7.8</v>
      </c>
      <c r="M162" s="2">
        <v>6.5000000000000002E-2</v>
      </c>
      <c r="N162" s="2">
        <v>1.2</v>
      </c>
      <c r="O162" s="10"/>
      <c r="P162" s="10"/>
    </row>
    <row r="163" spans="1:16" s="1" customFormat="1" x14ac:dyDescent="0.25">
      <c r="A163" s="83"/>
      <c r="B163" s="83"/>
      <c r="C163" s="81"/>
      <c r="D163" s="5" t="s">
        <v>127</v>
      </c>
      <c r="E163" s="3">
        <v>6429997</v>
      </c>
      <c r="F163" s="3">
        <v>522880</v>
      </c>
      <c r="G163" s="2">
        <v>0.1</v>
      </c>
      <c r="H163" s="2">
        <v>2.5</v>
      </c>
      <c r="I163" s="2"/>
      <c r="J163" s="2">
        <v>79</v>
      </c>
      <c r="K163" s="2">
        <v>8.3000000000000007</v>
      </c>
      <c r="L163" s="2">
        <v>7.9</v>
      </c>
      <c r="M163" s="2">
        <v>6.6000000000000003E-2</v>
      </c>
      <c r="N163" s="2">
        <v>1.2</v>
      </c>
      <c r="O163" s="10"/>
      <c r="P163" s="10"/>
    </row>
    <row r="164" spans="1:16" s="1" customFormat="1" x14ac:dyDescent="0.25">
      <c r="A164" s="83"/>
      <c r="B164" s="83"/>
      <c r="C164" s="81"/>
      <c r="D164" s="5" t="s">
        <v>90</v>
      </c>
      <c r="E164" s="3">
        <v>6419917</v>
      </c>
      <c r="F164" s="3">
        <v>522993</v>
      </c>
      <c r="G164" s="2"/>
      <c r="H164" s="2"/>
      <c r="I164" s="2">
        <v>25</v>
      </c>
      <c r="J164" s="2"/>
      <c r="K164" s="2">
        <v>5.4</v>
      </c>
      <c r="L164" s="2">
        <v>7.1</v>
      </c>
      <c r="M164" s="2">
        <v>8.6999999999999993</v>
      </c>
      <c r="N164" s="2">
        <v>18</v>
      </c>
      <c r="O164" s="10"/>
      <c r="P164" s="10"/>
    </row>
    <row r="165" spans="1:16" s="1" customFormat="1" x14ac:dyDescent="0.25">
      <c r="A165" s="83"/>
      <c r="B165" s="83"/>
      <c r="C165" s="81">
        <v>42968</v>
      </c>
      <c r="D165" s="5" t="s">
        <v>126</v>
      </c>
      <c r="E165" s="3">
        <v>6419831</v>
      </c>
      <c r="F165" s="3">
        <v>523019</v>
      </c>
      <c r="G165" s="2">
        <v>5.3999999999999999E-2</v>
      </c>
      <c r="H165" s="2">
        <v>0.6</v>
      </c>
      <c r="I165" s="2"/>
      <c r="J165" s="2">
        <v>78.599999999999994</v>
      </c>
      <c r="K165" s="2">
        <v>7.7</v>
      </c>
      <c r="L165" s="2">
        <v>7.9</v>
      </c>
      <c r="M165" s="2">
        <v>4.2000000000000003E-2</v>
      </c>
      <c r="N165" s="2">
        <v>0.9</v>
      </c>
      <c r="O165" s="10"/>
      <c r="P165" s="10"/>
    </row>
    <row r="166" spans="1:16" s="1" customFormat="1" x14ac:dyDescent="0.25">
      <c r="A166" s="83"/>
      <c r="B166" s="83"/>
      <c r="C166" s="81"/>
      <c r="D166" s="5" t="s">
        <v>127</v>
      </c>
      <c r="E166" s="3">
        <v>6429997</v>
      </c>
      <c r="F166" s="3">
        <v>522880</v>
      </c>
      <c r="G166" s="2">
        <v>5.5E-2</v>
      </c>
      <c r="H166" s="2">
        <v>0.9</v>
      </c>
      <c r="I166" s="2"/>
      <c r="J166" s="2">
        <v>79.5</v>
      </c>
      <c r="K166" s="2">
        <v>7.8</v>
      </c>
      <c r="L166" s="2">
        <v>7.9</v>
      </c>
      <c r="M166" s="2">
        <v>6.6000000000000003E-2</v>
      </c>
      <c r="N166" s="2">
        <v>1.1000000000000001</v>
      </c>
      <c r="O166" s="10"/>
      <c r="P166" s="10"/>
    </row>
    <row r="167" spans="1:16" s="1" customFormat="1" x14ac:dyDescent="0.25">
      <c r="A167" s="83"/>
      <c r="B167" s="83"/>
      <c r="C167" s="81"/>
      <c r="D167" s="5" t="s">
        <v>90</v>
      </c>
      <c r="E167" s="3">
        <v>6419917</v>
      </c>
      <c r="F167" s="3">
        <v>522993</v>
      </c>
      <c r="G167" s="2"/>
      <c r="H167" s="2"/>
      <c r="I167" s="2">
        <v>6</v>
      </c>
      <c r="J167" s="2"/>
      <c r="K167" s="2">
        <v>5.9</v>
      </c>
      <c r="L167" s="2">
        <v>7.6</v>
      </c>
      <c r="M167" s="2">
        <v>5</v>
      </c>
      <c r="N167" s="2">
        <v>45</v>
      </c>
      <c r="O167" s="10"/>
      <c r="P167" s="10"/>
    </row>
    <row r="168" spans="1:16" s="1" customFormat="1" x14ac:dyDescent="0.25">
      <c r="A168" s="83"/>
      <c r="B168" s="83"/>
      <c r="C168" s="81">
        <v>43045</v>
      </c>
      <c r="D168" s="5" t="s">
        <v>126</v>
      </c>
      <c r="E168" s="3">
        <v>6419831</v>
      </c>
      <c r="F168" s="3">
        <v>523019</v>
      </c>
      <c r="G168" s="3">
        <v>1.7999999999999999E-2</v>
      </c>
      <c r="H168" s="3">
        <v>0.6</v>
      </c>
      <c r="I168" s="3"/>
      <c r="J168" s="3">
        <v>85.6</v>
      </c>
      <c r="K168" s="3">
        <v>10.7</v>
      </c>
      <c r="L168" s="3">
        <v>7.8</v>
      </c>
      <c r="M168" s="3">
        <v>2.5000000000000001E-2</v>
      </c>
      <c r="N168" s="3">
        <v>2.1</v>
      </c>
      <c r="O168" s="10"/>
      <c r="P168" s="10"/>
    </row>
    <row r="169" spans="1:16" s="1" customFormat="1" x14ac:dyDescent="0.25">
      <c r="A169" s="83"/>
      <c r="B169" s="83"/>
      <c r="C169" s="81"/>
      <c r="D169" s="5" t="s">
        <v>127</v>
      </c>
      <c r="E169" s="3">
        <v>6429997</v>
      </c>
      <c r="F169" s="3">
        <v>522880</v>
      </c>
      <c r="G169" s="3">
        <v>2.1000000000000001E-2</v>
      </c>
      <c r="H169" s="3">
        <v>0.6</v>
      </c>
      <c r="I169" s="3"/>
      <c r="J169" s="3">
        <v>88</v>
      </c>
      <c r="K169" s="3">
        <v>11</v>
      </c>
      <c r="L169" s="3">
        <v>7.8</v>
      </c>
      <c r="M169" s="3">
        <v>3.5999999999999997E-2</v>
      </c>
      <c r="N169" s="3">
        <v>2.1</v>
      </c>
      <c r="O169" s="10"/>
      <c r="P169" s="10"/>
    </row>
    <row r="170" spans="1:16" s="1" customFormat="1" x14ac:dyDescent="0.25">
      <c r="A170" s="83"/>
      <c r="B170" s="83"/>
      <c r="C170" s="81"/>
      <c r="D170" s="5" t="s">
        <v>90</v>
      </c>
      <c r="E170" s="3">
        <v>6419917</v>
      </c>
      <c r="F170" s="3">
        <v>522993</v>
      </c>
      <c r="G170" s="10"/>
      <c r="H170" s="3"/>
      <c r="I170" s="3">
        <v>18</v>
      </c>
      <c r="J170" s="3"/>
      <c r="K170" s="3">
        <v>9.1999999999999993</v>
      </c>
      <c r="L170" s="3">
        <v>7.9</v>
      </c>
      <c r="M170" s="3">
        <v>2</v>
      </c>
      <c r="N170" s="3">
        <v>19</v>
      </c>
      <c r="O170" s="5" t="s">
        <v>96</v>
      </c>
      <c r="P170" s="10"/>
    </row>
    <row r="171" spans="1:16" s="1" customFormat="1" x14ac:dyDescent="0.25">
      <c r="A171" s="83"/>
      <c r="B171" s="83"/>
      <c r="C171" s="81" t="s">
        <v>30</v>
      </c>
      <c r="D171" s="5" t="s">
        <v>126</v>
      </c>
      <c r="E171" s="3">
        <v>6419831</v>
      </c>
      <c r="F171" s="3">
        <v>523019</v>
      </c>
      <c r="G171" s="29">
        <f>MAX(G162,G165,G168)</f>
        <v>0.12</v>
      </c>
      <c r="H171" s="11">
        <f>AVERAGE(H162,H165,H168)</f>
        <v>1.2</v>
      </c>
      <c r="I171" s="13"/>
      <c r="J171" s="19">
        <f>MIN(J162,J165,J168)</f>
        <v>75</v>
      </c>
      <c r="K171" s="13"/>
      <c r="L171" s="13"/>
      <c r="M171" s="27">
        <f t="shared" ref="M171:N173" si="13">AVERAGE(M162,M165,M168)</f>
        <v>4.4000000000000004E-2</v>
      </c>
      <c r="N171" s="16">
        <f t="shared" si="13"/>
        <v>1.4000000000000001</v>
      </c>
      <c r="O171" s="10"/>
      <c r="P171" s="32">
        <v>23</v>
      </c>
    </row>
    <row r="172" spans="1:16" s="1" customFormat="1" x14ac:dyDescent="0.25">
      <c r="A172" s="83"/>
      <c r="B172" s="83"/>
      <c r="C172" s="81"/>
      <c r="D172" s="5" t="s">
        <v>127</v>
      </c>
      <c r="E172" s="3">
        <v>6429997</v>
      </c>
      <c r="F172" s="3">
        <v>522880</v>
      </c>
      <c r="G172" s="27">
        <f>MAX(G163,G166,G169)</f>
        <v>0.1</v>
      </c>
      <c r="H172" s="11">
        <f>AVERAGE(H163,H166,H169)</f>
        <v>1.3333333333333333</v>
      </c>
      <c r="I172" s="13"/>
      <c r="J172" s="19">
        <f>MIN(J163,J166,J169)</f>
        <v>79</v>
      </c>
      <c r="K172" s="13"/>
      <c r="L172" s="13"/>
      <c r="M172" s="29">
        <f t="shared" si="13"/>
        <v>5.6000000000000001E-2</v>
      </c>
      <c r="N172" s="21">
        <f t="shared" si="13"/>
        <v>1.4666666666666668</v>
      </c>
      <c r="O172" s="10"/>
      <c r="P172" s="17">
        <v>22</v>
      </c>
    </row>
    <row r="173" spans="1:16" s="1" customFormat="1" x14ac:dyDescent="0.25">
      <c r="A173" s="83"/>
      <c r="B173" s="83"/>
      <c r="C173" s="81"/>
      <c r="D173" s="5" t="s">
        <v>90</v>
      </c>
      <c r="E173" s="3">
        <v>6419917</v>
      </c>
      <c r="F173" s="3">
        <v>522993</v>
      </c>
      <c r="G173" s="23"/>
      <c r="H173" s="23"/>
      <c r="I173" s="24">
        <f>AVERAGE(I164,I167,I170)</f>
        <v>16.333333333333332</v>
      </c>
      <c r="J173" s="24"/>
      <c r="K173" s="24"/>
      <c r="L173" s="24"/>
      <c r="M173" s="24">
        <f t="shared" si="13"/>
        <v>5.2333333333333334</v>
      </c>
      <c r="N173" s="24">
        <f t="shared" si="13"/>
        <v>27.333333333333332</v>
      </c>
      <c r="O173" s="10"/>
      <c r="P173" s="10"/>
    </row>
    <row r="174" spans="1:16" s="1" customFormat="1" ht="15" customHeight="1" x14ac:dyDescent="0.25">
      <c r="A174" s="74" t="s">
        <v>128</v>
      </c>
      <c r="B174" s="74" t="s">
        <v>129</v>
      </c>
      <c r="C174" s="81">
        <v>42877</v>
      </c>
      <c r="D174" s="4" t="s">
        <v>130</v>
      </c>
      <c r="E174" s="2">
        <v>6415276</v>
      </c>
      <c r="F174" s="2">
        <v>522744</v>
      </c>
      <c r="G174" s="2">
        <v>3.5000000000000003E-2</v>
      </c>
      <c r="H174" s="2">
        <v>1.3</v>
      </c>
      <c r="I174" s="2"/>
      <c r="J174" s="2">
        <v>98</v>
      </c>
      <c r="K174" s="2">
        <v>10</v>
      </c>
      <c r="L174" s="2">
        <v>7.9</v>
      </c>
      <c r="M174" s="2">
        <v>3.3000000000000002E-2</v>
      </c>
      <c r="N174" s="2">
        <v>1.1000000000000001</v>
      </c>
      <c r="O174" s="10"/>
      <c r="P174" s="10"/>
    </row>
    <row r="175" spans="1:16" s="1" customFormat="1" x14ac:dyDescent="0.25">
      <c r="A175" s="74"/>
      <c r="B175" s="74"/>
      <c r="C175" s="81"/>
      <c r="D175" s="4" t="s">
        <v>131</v>
      </c>
      <c r="E175" s="2">
        <v>6415034</v>
      </c>
      <c r="F175" s="2">
        <v>522224</v>
      </c>
      <c r="G175" s="2">
        <v>0.17</v>
      </c>
      <c r="H175" s="2">
        <v>2.5</v>
      </c>
      <c r="I175" s="2"/>
      <c r="J175" s="2">
        <v>111</v>
      </c>
      <c r="K175" s="2">
        <v>11.2</v>
      </c>
      <c r="L175" s="2">
        <v>8</v>
      </c>
      <c r="M175" s="2">
        <v>3.5000000000000003E-2</v>
      </c>
      <c r="N175" s="2">
        <v>1.1000000000000001</v>
      </c>
      <c r="O175" s="10"/>
      <c r="P175" s="10"/>
    </row>
    <row r="176" spans="1:16" s="1" customFormat="1" x14ac:dyDescent="0.25">
      <c r="A176" s="74"/>
      <c r="B176" s="74"/>
      <c r="C176" s="81"/>
      <c r="D176" s="4" t="s">
        <v>132</v>
      </c>
      <c r="E176" s="2">
        <v>6415223</v>
      </c>
      <c r="F176" s="2">
        <v>522613</v>
      </c>
      <c r="G176" s="2"/>
      <c r="H176" s="2"/>
      <c r="I176" s="2">
        <v>250</v>
      </c>
      <c r="J176" s="2"/>
      <c r="K176" s="2">
        <v>0.8</v>
      </c>
      <c r="L176" s="2">
        <v>7.3</v>
      </c>
      <c r="M176" s="2">
        <v>3.6</v>
      </c>
      <c r="N176" s="2">
        <v>300</v>
      </c>
      <c r="O176" s="10"/>
      <c r="P176" s="10"/>
    </row>
    <row r="177" spans="1:16" s="1" customFormat="1" x14ac:dyDescent="0.25">
      <c r="A177" s="74"/>
      <c r="B177" s="74"/>
      <c r="C177" s="81">
        <v>42968</v>
      </c>
      <c r="D177" s="4" t="s">
        <v>130</v>
      </c>
      <c r="E177" s="2">
        <v>6415276</v>
      </c>
      <c r="F177" s="2">
        <v>522744</v>
      </c>
      <c r="G177" s="2">
        <v>0.11</v>
      </c>
      <c r="H177" s="2">
        <v>4.4000000000000004</v>
      </c>
      <c r="I177" s="2"/>
      <c r="J177" s="2">
        <v>74</v>
      </c>
      <c r="K177" s="2">
        <v>7.4</v>
      </c>
      <c r="L177" s="2">
        <v>7.7</v>
      </c>
      <c r="M177" s="2">
        <v>2.4E-2</v>
      </c>
      <c r="N177" s="2">
        <v>1.2</v>
      </c>
      <c r="O177" s="10"/>
      <c r="P177" s="10"/>
    </row>
    <row r="178" spans="1:16" s="1" customFormat="1" x14ac:dyDescent="0.25">
      <c r="A178" s="74"/>
      <c r="B178" s="74"/>
      <c r="C178" s="81"/>
      <c r="D178" s="4" t="s">
        <v>131</v>
      </c>
      <c r="E178" s="2">
        <v>6415034</v>
      </c>
      <c r="F178" s="2">
        <v>522224</v>
      </c>
      <c r="G178" s="2">
        <v>1.7</v>
      </c>
      <c r="H178" s="2">
        <v>1.8</v>
      </c>
      <c r="I178" s="2"/>
      <c r="J178" s="2">
        <v>46.7</v>
      </c>
      <c r="K178" s="2">
        <v>4.7</v>
      </c>
      <c r="L178" s="2">
        <v>7.6</v>
      </c>
      <c r="M178" s="2">
        <v>4.9000000000000002E-2</v>
      </c>
      <c r="N178" s="2">
        <v>2.9</v>
      </c>
      <c r="O178" s="10"/>
      <c r="P178" s="10"/>
    </row>
    <row r="179" spans="1:16" s="1" customFormat="1" x14ac:dyDescent="0.25">
      <c r="A179" s="74"/>
      <c r="B179" s="74"/>
      <c r="C179" s="81"/>
      <c r="D179" s="4" t="s">
        <v>132</v>
      </c>
      <c r="E179" s="2">
        <v>6415223</v>
      </c>
      <c r="F179" s="2">
        <v>522613</v>
      </c>
      <c r="G179" s="2"/>
      <c r="H179" s="2"/>
      <c r="I179" s="2">
        <v>8.4</v>
      </c>
      <c r="J179" s="2"/>
      <c r="K179" s="2">
        <v>7.4</v>
      </c>
      <c r="L179" s="2">
        <v>7.4</v>
      </c>
      <c r="M179" s="2">
        <v>1.3</v>
      </c>
      <c r="N179" s="2">
        <v>140</v>
      </c>
      <c r="O179" s="10"/>
      <c r="P179" s="10"/>
    </row>
    <row r="180" spans="1:16" s="1" customFormat="1" x14ac:dyDescent="0.25">
      <c r="A180" s="74"/>
      <c r="B180" s="74"/>
      <c r="C180" s="81">
        <v>43045</v>
      </c>
      <c r="D180" s="4" t="s">
        <v>130</v>
      </c>
      <c r="E180" s="2">
        <v>6415276</v>
      </c>
      <c r="F180" s="2">
        <v>522744</v>
      </c>
      <c r="G180" s="3">
        <v>2.5999999999999999E-2</v>
      </c>
      <c r="H180" s="3">
        <v>0.5</v>
      </c>
      <c r="I180" s="3"/>
      <c r="J180" s="3">
        <v>74.8</v>
      </c>
      <c r="K180" s="3">
        <v>9.3000000000000007</v>
      </c>
      <c r="L180" s="3">
        <v>7.7</v>
      </c>
      <c r="M180" s="3">
        <v>0.01</v>
      </c>
      <c r="N180" s="3">
        <v>2.6</v>
      </c>
      <c r="O180" s="10"/>
      <c r="P180" s="10"/>
    </row>
    <row r="181" spans="1:16" s="1" customFormat="1" x14ac:dyDescent="0.25">
      <c r="A181" s="74"/>
      <c r="B181" s="74"/>
      <c r="C181" s="81"/>
      <c r="D181" s="4" t="s">
        <v>131</v>
      </c>
      <c r="E181" s="2">
        <v>6415034</v>
      </c>
      <c r="F181" s="2">
        <v>522224</v>
      </c>
      <c r="G181" s="3">
        <v>2.4E-2</v>
      </c>
      <c r="H181" s="3">
        <v>0.6</v>
      </c>
      <c r="I181" s="3"/>
      <c r="J181" s="3">
        <v>76.2</v>
      </c>
      <c r="K181" s="3">
        <v>9.5</v>
      </c>
      <c r="L181" s="3">
        <v>7.7</v>
      </c>
      <c r="M181" s="3">
        <v>1.6E-2</v>
      </c>
      <c r="N181" s="3">
        <v>2.7</v>
      </c>
      <c r="O181" s="10"/>
      <c r="P181" s="10"/>
    </row>
    <row r="182" spans="1:16" s="1" customFormat="1" x14ac:dyDescent="0.25">
      <c r="A182" s="74"/>
      <c r="B182" s="74"/>
      <c r="C182" s="81"/>
      <c r="D182" s="4" t="s">
        <v>132</v>
      </c>
      <c r="E182" s="2">
        <v>6415223</v>
      </c>
      <c r="F182" s="2">
        <v>522613</v>
      </c>
      <c r="G182" s="3"/>
      <c r="H182" s="10"/>
      <c r="I182" s="3">
        <v>4</v>
      </c>
      <c r="J182" s="3"/>
      <c r="K182" s="3">
        <v>8.6</v>
      </c>
      <c r="L182" s="3">
        <v>7.4</v>
      </c>
      <c r="M182" s="3">
        <v>0.19</v>
      </c>
      <c r="N182" s="3">
        <v>75</v>
      </c>
      <c r="O182" s="5" t="s">
        <v>144</v>
      </c>
      <c r="P182" s="10"/>
    </row>
    <row r="183" spans="1:16" s="1" customFormat="1" x14ac:dyDescent="0.25">
      <c r="A183" s="74"/>
      <c r="B183" s="74"/>
      <c r="C183" s="81" t="s">
        <v>30</v>
      </c>
      <c r="D183" s="4" t="s">
        <v>130</v>
      </c>
      <c r="E183" s="2">
        <v>6415276</v>
      </c>
      <c r="F183" s="2">
        <v>522744</v>
      </c>
      <c r="G183" s="29">
        <f>MAX(G174,G177,G180)</f>
        <v>0.11</v>
      </c>
      <c r="H183" s="12">
        <f>AVERAGE(H174,H177,H180)</f>
        <v>2.0666666666666669</v>
      </c>
      <c r="I183" s="13"/>
      <c r="J183" s="19">
        <f>MIN(J174,J177,J180)</f>
        <v>74</v>
      </c>
      <c r="K183" s="13"/>
      <c r="L183" s="13"/>
      <c r="M183" s="27">
        <f t="shared" ref="M183:N185" si="14">AVERAGE(M174,M177,M180)</f>
        <v>2.2333333333333334E-2</v>
      </c>
      <c r="N183" s="21">
        <f t="shared" si="14"/>
        <v>1.6333333333333335</v>
      </c>
      <c r="O183" s="10"/>
      <c r="P183" s="17">
        <v>21</v>
      </c>
    </row>
    <row r="184" spans="1:16" s="1" customFormat="1" x14ac:dyDescent="0.25">
      <c r="A184" s="74"/>
      <c r="B184" s="74"/>
      <c r="C184" s="81"/>
      <c r="D184" s="4" t="s">
        <v>131</v>
      </c>
      <c r="E184" s="2">
        <v>6415034</v>
      </c>
      <c r="F184" s="2">
        <v>522224</v>
      </c>
      <c r="G184" s="20">
        <f>MAX(G175,G178,G181)</f>
        <v>1.7</v>
      </c>
      <c r="H184" s="11">
        <f>AVERAGE(H175,H178,H181)</f>
        <v>1.6333333333333331</v>
      </c>
      <c r="I184" s="13"/>
      <c r="J184" s="55">
        <f>MIN(J175,J178,J181)</f>
        <v>46.7</v>
      </c>
      <c r="K184" s="13"/>
      <c r="L184" s="13"/>
      <c r="M184" s="27">
        <f t="shared" si="14"/>
        <v>3.3333333333333333E-2</v>
      </c>
      <c r="N184" s="21">
        <f t="shared" si="14"/>
        <v>2.2333333333333334</v>
      </c>
      <c r="O184" s="10"/>
      <c r="P184" s="22">
        <v>17</v>
      </c>
    </row>
    <row r="185" spans="1:16" s="1" customFormat="1" x14ac:dyDescent="0.25">
      <c r="A185" s="74"/>
      <c r="B185" s="74"/>
      <c r="C185" s="81"/>
      <c r="D185" s="4" t="s">
        <v>132</v>
      </c>
      <c r="E185" s="2">
        <v>6415223</v>
      </c>
      <c r="F185" s="2">
        <v>522613</v>
      </c>
      <c r="G185" s="23"/>
      <c r="H185" s="23"/>
      <c r="I185" s="24">
        <f>AVERAGE(I176,I179,I182)</f>
        <v>87.466666666666654</v>
      </c>
      <c r="J185" s="24"/>
      <c r="K185" s="24"/>
      <c r="L185" s="24"/>
      <c r="M185" s="24">
        <f t="shared" si="14"/>
        <v>1.696666666666667</v>
      </c>
      <c r="N185" s="24">
        <f t="shared" si="14"/>
        <v>171.66666666666666</v>
      </c>
      <c r="O185" s="10"/>
      <c r="P185" s="10"/>
    </row>
    <row r="186" spans="1:16" s="1" customFormat="1" x14ac:dyDescent="0.25">
      <c r="A186" s="89" t="s">
        <v>156</v>
      </c>
      <c r="B186" s="90"/>
      <c r="C186" s="90"/>
      <c r="D186" s="91"/>
      <c r="E186" s="63"/>
      <c r="F186" s="64"/>
      <c r="G186" s="23"/>
      <c r="H186" s="23"/>
      <c r="I186" s="24"/>
      <c r="J186" s="24"/>
      <c r="K186" s="24"/>
      <c r="L186" s="24"/>
      <c r="M186" s="24"/>
      <c r="N186" s="24"/>
      <c r="O186" s="10"/>
      <c r="P186" s="10"/>
    </row>
    <row r="187" spans="1:16" s="1" customFormat="1" ht="15" customHeight="1" x14ac:dyDescent="0.25">
      <c r="A187" s="83" t="s">
        <v>133</v>
      </c>
      <c r="B187" s="83" t="s">
        <v>134</v>
      </c>
      <c r="C187" s="81">
        <v>42822</v>
      </c>
      <c r="D187" s="5" t="s">
        <v>135</v>
      </c>
      <c r="E187" s="3">
        <v>6568619</v>
      </c>
      <c r="F187" s="3">
        <v>407850</v>
      </c>
      <c r="G187" s="4">
        <v>0.02</v>
      </c>
      <c r="H187" s="4">
        <v>1.8</v>
      </c>
      <c r="I187" s="4"/>
      <c r="J187" s="4">
        <v>86</v>
      </c>
      <c r="K187" s="4">
        <v>11.1</v>
      </c>
      <c r="L187" s="4">
        <v>7.7</v>
      </c>
      <c r="M187" s="4">
        <v>7.0000000000000001E-3</v>
      </c>
      <c r="N187" s="4">
        <v>3.6</v>
      </c>
      <c r="O187" s="10"/>
      <c r="P187" s="10"/>
    </row>
    <row r="188" spans="1:16" s="1" customFormat="1" x14ac:dyDescent="0.25">
      <c r="A188" s="83"/>
      <c r="B188" s="83"/>
      <c r="C188" s="81"/>
      <c r="D188" s="5" t="s">
        <v>136</v>
      </c>
      <c r="E188" s="3">
        <v>6466833</v>
      </c>
      <c r="F188" s="3">
        <v>408174</v>
      </c>
      <c r="G188" s="4">
        <v>1.2E-2</v>
      </c>
      <c r="H188" s="4">
        <v>2</v>
      </c>
      <c r="I188" s="4"/>
      <c r="J188" s="4">
        <v>75</v>
      </c>
      <c r="K188" s="4">
        <v>9.5</v>
      </c>
      <c r="L188" s="4">
        <v>7.6</v>
      </c>
      <c r="M188" s="4" t="s">
        <v>146</v>
      </c>
      <c r="N188" s="4">
        <v>2.7</v>
      </c>
      <c r="O188" s="10"/>
      <c r="P188" s="10"/>
    </row>
    <row r="189" spans="1:16" s="1" customFormat="1" x14ac:dyDescent="0.25">
      <c r="A189" s="83"/>
      <c r="B189" s="83"/>
      <c r="C189" s="81"/>
      <c r="D189" s="5" t="s">
        <v>137</v>
      </c>
      <c r="E189" s="3">
        <v>6468133</v>
      </c>
      <c r="F189" s="3">
        <v>408449</v>
      </c>
      <c r="G189" s="4"/>
      <c r="H189" s="4"/>
      <c r="I189" s="4">
        <v>6.4</v>
      </c>
      <c r="J189" s="4"/>
      <c r="K189" s="4">
        <v>7.4</v>
      </c>
      <c r="L189" s="4">
        <v>7.5</v>
      </c>
      <c r="M189" s="4">
        <v>1.5</v>
      </c>
      <c r="N189" s="4">
        <v>6.2</v>
      </c>
      <c r="O189" s="10"/>
      <c r="P189" s="10"/>
    </row>
    <row r="190" spans="1:16" s="1" customFormat="1" x14ac:dyDescent="0.25">
      <c r="A190" s="83"/>
      <c r="B190" s="83"/>
      <c r="C190" s="81">
        <v>42887</v>
      </c>
      <c r="D190" s="5" t="s">
        <v>135</v>
      </c>
      <c r="E190" s="3">
        <v>6568619</v>
      </c>
      <c r="F190" s="3">
        <v>407850</v>
      </c>
      <c r="G190" s="4" t="s">
        <v>60</v>
      </c>
      <c r="H190" s="4">
        <v>2</v>
      </c>
      <c r="I190" s="4"/>
      <c r="J190" s="4" t="s">
        <v>145</v>
      </c>
      <c r="K190" s="4">
        <v>14.2</v>
      </c>
      <c r="L190" s="4">
        <v>7.9</v>
      </c>
      <c r="M190" s="4" t="s">
        <v>147</v>
      </c>
      <c r="N190" s="4">
        <v>0.98</v>
      </c>
      <c r="O190" s="10"/>
      <c r="P190" s="10"/>
    </row>
    <row r="191" spans="1:16" s="1" customFormat="1" x14ac:dyDescent="0.25">
      <c r="A191" s="83"/>
      <c r="B191" s="83"/>
      <c r="C191" s="81"/>
      <c r="D191" s="5" t="s">
        <v>136</v>
      </c>
      <c r="E191" s="3">
        <v>6466833</v>
      </c>
      <c r="F191" s="3">
        <v>408174</v>
      </c>
      <c r="G191" s="4">
        <v>0.01</v>
      </c>
      <c r="H191" s="4">
        <v>2.2000000000000002</v>
      </c>
      <c r="I191" s="4"/>
      <c r="J191" s="4">
        <v>119</v>
      </c>
      <c r="K191" s="4">
        <v>13.2</v>
      </c>
      <c r="L191" s="4">
        <v>8.4</v>
      </c>
      <c r="M191" s="4">
        <v>0.04</v>
      </c>
      <c r="N191" s="4">
        <v>1.3</v>
      </c>
      <c r="O191" s="10"/>
      <c r="P191" s="10"/>
    </row>
    <row r="192" spans="1:16" s="1" customFormat="1" x14ac:dyDescent="0.25">
      <c r="A192" s="83"/>
      <c r="B192" s="83"/>
      <c r="C192" s="81"/>
      <c r="D192" s="5" t="s">
        <v>137</v>
      </c>
      <c r="E192" s="3">
        <v>6468133</v>
      </c>
      <c r="F192" s="3">
        <v>408449</v>
      </c>
      <c r="G192" s="4"/>
      <c r="H192" s="4"/>
      <c r="I192" s="4">
        <v>10</v>
      </c>
      <c r="J192" s="4"/>
      <c r="K192" s="4">
        <v>6.7</v>
      </c>
      <c r="L192" s="4">
        <v>7.4</v>
      </c>
      <c r="M192" s="4">
        <v>0.71</v>
      </c>
      <c r="N192" s="4">
        <v>37</v>
      </c>
      <c r="O192" s="10"/>
      <c r="P192" s="10"/>
    </row>
    <row r="193" spans="1:16" s="1" customFormat="1" x14ac:dyDescent="0.25">
      <c r="A193" s="83"/>
      <c r="B193" s="83"/>
      <c r="C193" s="81">
        <v>42972</v>
      </c>
      <c r="D193" s="5" t="s">
        <v>135</v>
      </c>
      <c r="E193" s="3">
        <v>6568619</v>
      </c>
      <c r="F193" s="3">
        <v>407850</v>
      </c>
      <c r="G193" s="4"/>
      <c r="H193" s="4"/>
      <c r="I193" s="4"/>
      <c r="J193" s="4"/>
      <c r="K193" s="4"/>
      <c r="L193" s="4"/>
      <c r="M193" s="4"/>
      <c r="N193" s="4"/>
      <c r="O193" s="10"/>
      <c r="P193" s="10"/>
    </row>
    <row r="194" spans="1:16" s="1" customFormat="1" x14ac:dyDescent="0.25">
      <c r="A194" s="83"/>
      <c r="B194" s="83"/>
      <c r="C194" s="81"/>
      <c r="D194" s="5" t="s">
        <v>136</v>
      </c>
      <c r="E194" s="3">
        <v>6466833</v>
      </c>
      <c r="F194" s="3">
        <v>408174</v>
      </c>
      <c r="G194" s="4"/>
      <c r="H194" s="4"/>
      <c r="I194" s="4"/>
      <c r="J194" s="4"/>
      <c r="K194" s="4"/>
      <c r="L194" s="4"/>
      <c r="M194" s="4"/>
      <c r="N194" s="4"/>
      <c r="O194" s="10"/>
      <c r="P194" s="10"/>
    </row>
    <row r="195" spans="1:16" s="1" customFormat="1" x14ac:dyDescent="0.25">
      <c r="A195" s="83"/>
      <c r="B195" s="83"/>
      <c r="C195" s="81"/>
      <c r="D195" s="5" t="s">
        <v>137</v>
      </c>
      <c r="E195" s="3">
        <v>6468133</v>
      </c>
      <c r="F195" s="3">
        <v>408449</v>
      </c>
      <c r="G195" s="4"/>
      <c r="H195" s="4"/>
      <c r="I195" s="4">
        <v>68</v>
      </c>
      <c r="J195" s="4"/>
      <c r="K195" s="4">
        <v>7</v>
      </c>
      <c r="L195" s="4">
        <v>7.3</v>
      </c>
      <c r="M195" s="4">
        <v>2.2999999999999998</v>
      </c>
      <c r="N195" s="4">
        <v>43</v>
      </c>
      <c r="O195" s="10"/>
      <c r="P195" s="10"/>
    </row>
    <row r="196" spans="1:16" s="1" customFormat="1" x14ac:dyDescent="0.25">
      <c r="A196" s="83"/>
      <c r="B196" s="83"/>
      <c r="C196" s="81">
        <v>43018</v>
      </c>
      <c r="D196" s="5" t="s">
        <v>135</v>
      </c>
      <c r="E196" s="3">
        <v>6568619</v>
      </c>
      <c r="F196" s="3">
        <v>407850</v>
      </c>
      <c r="G196" s="4">
        <v>0.02</v>
      </c>
      <c r="H196" s="4" t="s">
        <v>97</v>
      </c>
      <c r="I196" s="4"/>
      <c r="J196" s="4">
        <v>48</v>
      </c>
      <c r="K196" s="4">
        <v>5.5</v>
      </c>
      <c r="L196" s="4">
        <v>7.1</v>
      </c>
      <c r="M196" s="4">
        <v>0.03</v>
      </c>
      <c r="N196" s="4">
        <v>31</v>
      </c>
      <c r="O196" s="10"/>
      <c r="P196" s="10"/>
    </row>
    <row r="197" spans="1:16" s="1" customFormat="1" x14ac:dyDescent="0.25">
      <c r="A197" s="83"/>
      <c r="B197" s="83"/>
      <c r="C197" s="81"/>
      <c r="D197" s="5" t="s">
        <v>136</v>
      </c>
      <c r="E197" s="3">
        <v>6466833</v>
      </c>
      <c r="F197" s="3">
        <v>408174</v>
      </c>
      <c r="G197" s="4">
        <v>0.03</v>
      </c>
      <c r="H197" s="4" t="s">
        <v>97</v>
      </c>
      <c r="I197" s="4"/>
      <c r="J197" s="4">
        <v>49</v>
      </c>
      <c r="K197" s="4">
        <v>5.7</v>
      </c>
      <c r="L197" s="4">
        <v>7.4</v>
      </c>
      <c r="M197" s="4">
        <v>0.13</v>
      </c>
      <c r="N197" s="4">
        <v>23</v>
      </c>
      <c r="O197" s="10"/>
      <c r="P197" s="10"/>
    </row>
    <row r="198" spans="1:16" s="1" customFormat="1" x14ac:dyDescent="0.25">
      <c r="A198" s="83"/>
      <c r="B198" s="83"/>
      <c r="C198" s="81"/>
      <c r="D198" s="5" t="s">
        <v>137</v>
      </c>
      <c r="E198" s="3">
        <v>6468133</v>
      </c>
      <c r="F198" s="3">
        <v>408449</v>
      </c>
      <c r="G198" s="4"/>
      <c r="H198" s="10"/>
      <c r="I198" s="4">
        <v>14</v>
      </c>
      <c r="J198" s="4"/>
      <c r="K198" s="4">
        <v>6.8</v>
      </c>
      <c r="L198" s="4">
        <v>7.6</v>
      </c>
      <c r="M198" s="4">
        <v>0.44</v>
      </c>
      <c r="N198" s="4">
        <v>12</v>
      </c>
      <c r="O198" s="4" t="s">
        <v>148</v>
      </c>
      <c r="P198" s="10"/>
    </row>
    <row r="199" spans="1:16" s="1" customFormat="1" x14ac:dyDescent="0.25">
      <c r="A199" s="83"/>
      <c r="B199" s="83"/>
      <c r="C199" s="81" t="s">
        <v>30</v>
      </c>
      <c r="D199" s="5" t="s">
        <v>135</v>
      </c>
      <c r="E199" s="3">
        <v>6568619</v>
      </c>
      <c r="F199" s="3">
        <v>407850</v>
      </c>
      <c r="G199" s="11">
        <f>MAX(G190,G193,G187,G196)</f>
        <v>0.02</v>
      </c>
      <c r="H199" s="11">
        <f>AVERAGE(H190,H193,H196,H187)</f>
        <v>1.9</v>
      </c>
      <c r="I199" s="13"/>
      <c r="J199" s="55">
        <f>MIN(J190,J193,J196,J187)</f>
        <v>48</v>
      </c>
      <c r="K199" s="13"/>
      <c r="L199" s="13"/>
      <c r="M199" s="27">
        <f t="shared" ref="M199:N201" si="15">AVERAGE(M190,M193,M196,M187)</f>
        <v>1.8499999999999999E-2</v>
      </c>
      <c r="N199" s="18">
        <f t="shared" si="15"/>
        <v>11.86</v>
      </c>
      <c r="O199" s="10"/>
      <c r="P199" s="22">
        <v>18</v>
      </c>
    </row>
    <row r="200" spans="1:16" s="1" customFormat="1" x14ac:dyDescent="0.25">
      <c r="A200" s="83"/>
      <c r="B200" s="83"/>
      <c r="C200" s="81"/>
      <c r="D200" s="5" t="s">
        <v>136</v>
      </c>
      <c r="E200" s="3">
        <v>6466833</v>
      </c>
      <c r="F200" s="3">
        <v>408174</v>
      </c>
      <c r="G200" s="27">
        <f>MAX(G191,G194,G197,G188)</f>
        <v>0.03</v>
      </c>
      <c r="H200" s="12">
        <f>AVERAGE(H191,H194,H197,H188)</f>
        <v>2.1</v>
      </c>
      <c r="I200" s="13"/>
      <c r="J200" s="55">
        <f>MIN(J191,J194,J197,J188)</f>
        <v>49</v>
      </c>
      <c r="K200" s="13"/>
      <c r="L200" s="13"/>
      <c r="M200" s="29">
        <v>0.06</v>
      </c>
      <c r="N200" s="18">
        <f t="shared" si="15"/>
        <v>9</v>
      </c>
      <c r="O200" s="10"/>
      <c r="P200" s="22">
        <v>16</v>
      </c>
    </row>
    <row r="201" spans="1:16" s="1" customFormat="1" x14ac:dyDescent="0.25">
      <c r="A201" s="83"/>
      <c r="B201" s="83"/>
      <c r="C201" s="81"/>
      <c r="D201" s="5" t="s">
        <v>137</v>
      </c>
      <c r="E201" s="3">
        <v>6468133</v>
      </c>
      <c r="F201" s="3">
        <v>408449</v>
      </c>
      <c r="G201" s="23"/>
      <c r="H201" s="23"/>
      <c r="I201" s="24">
        <f>AVERAGE(I192,I195,I198,I189)</f>
        <v>24.6</v>
      </c>
      <c r="J201" s="24"/>
      <c r="K201" s="24"/>
      <c r="L201" s="24"/>
      <c r="M201" s="24">
        <f t="shared" si="15"/>
        <v>1.2374999999999998</v>
      </c>
      <c r="N201" s="24">
        <f t="shared" si="15"/>
        <v>24.55</v>
      </c>
      <c r="O201" s="10"/>
      <c r="P201" s="10"/>
    </row>
    <row r="202" spans="1:16" s="1" customFormat="1" ht="15" customHeight="1" x14ac:dyDescent="0.25">
      <c r="A202" s="85" t="s">
        <v>143</v>
      </c>
      <c r="B202" s="74" t="s">
        <v>142</v>
      </c>
      <c r="C202" s="81">
        <v>43088</v>
      </c>
      <c r="D202" s="5" t="s">
        <v>138</v>
      </c>
      <c r="E202" s="3">
        <v>6466454</v>
      </c>
      <c r="F202" s="3">
        <v>398591</v>
      </c>
      <c r="G202" s="56">
        <v>0.02</v>
      </c>
      <c r="H202" s="56">
        <v>1.5</v>
      </c>
      <c r="I202" s="3"/>
      <c r="J202" s="56">
        <v>86</v>
      </c>
      <c r="K202" s="3">
        <v>11.7</v>
      </c>
      <c r="L202" s="3">
        <v>7.7</v>
      </c>
      <c r="M202" s="56">
        <v>0.04</v>
      </c>
      <c r="N202" s="56">
        <v>1.1000000000000001</v>
      </c>
      <c r="O202" s="10"/>
      <c r="P202" s="32">
        <v>25</v>
      </c>
    </row>
    <row r="203" spans="1:16" s="1" customFormat="1" x14ac:dyDescent="0.25">
      <c r="A203" s="85"/>
      <c r="B203" s="74"/>
      <c r="C203" s="81"/>
      <c r="D203" s="5" t="s">
        <v>139</v>
      </c>
      <c r="E203" s="3">
        <v>6465282</v>
      </c>
      <c r="F203" s="3">
        <v>399322</v>
      </c>
      <c r="G203" s="56">
        <v>0.02</v>
      </c>
      <c r="H203" s="56">
        <v>1.7</v>
      </c>
      <c r="I203" s="3"/>
      <c r="J203" s="56">
        <v>82</v>
      </c>
      <c r="K203" s="3">
        <v>11.1</v>
      </c>
      <c r="L203" s="3">
        <v>7.7</v>
      </c>
      <c r="M203" s="57">
        <v>0.05</v>
      </c>
      <c r="N203" s="56">
        <v>1.1000000000000001</v>
      </c>
      <c r="O203" s="10"/>
      <c r="P203" s="32">
        <v>24</v>
      </c>
    </row>
    <row r="204" spans="1:16" s="1" customFormat="1" x14ac:dyDescent="0.25">
      <c r="A204" s="85"/>
      <c r="B204" s="74"/>
      <c r="C204" s="81"/>
      <c r="D204" s="5" t="s">
        <v>140</v>
      </c>
      <c r="E204" s="3">
        <v>6466076</v>
      </c>
      <c r="F204" s="3">
        <v>398563</v>
      </c>
      <c r="G204" s="57">
        <v>0.13</v>
      </c>
      <c r="H204" s="56">
        <v>1.7</v>
      </c>
      <c r="I204" s="3"/>
      <c r="J204" s="56">
        <v>73</v>
      </c>
      <c r="K204" s="3">
        <v>9.9</v>
      </c>
      <c r="L204" s="3">
        <v>7.6</v>
      </c>
      <c r="M204" s="58">
        <v>0.21</v>
      </c>
      <c r="N204" s="56">
        <v>1.3</v>
      </c>
      <c r="O204" s="10"/>
      <c r="P204" s="17">
        <v>20</v>
      </c>
    </row>
    <row r="205" spans="1:16" s="1" customFormat="1" x14ac:dyDescent="0.25">
      <c r="A205" s="85"/>
      <c r="B205" s="74"/>
      <c r="C205" s="81"/>
      <c r="D205" s="5" t="s">
        <v>141</v>
      </c>
      <c r="E205" s="3">
        <v>6466023</v>
      </c>
      <c r="F205" s="3">
        <v>397856</v>
      </c>
      <c r="G205" s="3"/>
      <c r="H205" s="3"/>
      <c r="I205" s="3">
        <v>34</v>
      </c>
      <c r="J205" s="3"/>
      <c r="K205" s="3">
        <v>3</v>
      </c>
      <c r="L205" s="3">
        <v>7.4</v>
      </c>
      <c r="M205" s="3">
        <v>8.4</v>
      </c>
      <c r="N205" s="3">
        <v>12</v>
      </c>
      <c r="O205" s="5" t="s">
        <v>149</v>
      </c>
      <c r="P205" s="10"/>
    </row>
    <row r="206" spans="1:16" s="1" customFormat="1" x14ac:dyDescent="0.25">
      <c r="A206" s="59"/>
      <c r="B206" s="60"/>
      <c r="C206" s="3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s="1" customFormat="1" x14ac:dyDescent="0.25">
      <c r="A207" s="59"/>
      <c r="B207" s="60"/>
      <c r="C207" s="3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s="1" customFormat="1" x14ac:dyDescent="0.25">
      <c r="A208" s="59"/>
      <c r="B208" s="60"/>
      <c r="C208" s="3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s="1" customFormat="1" x14ac:dyDescent="0.25">
      <c r="A209" s="59"/>
      <c r="B209" s="60"/>
      <c r="C209" s="3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s="1" customFormat="1" x14ac:dyDescent="0.25">
      <c r="A210" s="59"/>
      <c r="B210" s="60"/>
      <c r="C210" s="3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s="1" customFormat="1" x14ac:dyDescent="0.25">
      <c r="A211" s="10"/>
      <c r="B211" s="60"/>
      <c r="C211" s="3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s="1" customFormat="1" x14ac:dyDescent="0.25">
      <c r="A212" s="10"/>
      <c r="B212" s="60"/>
      <c r="C212" s="3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s="1" customFormat="1" x14ac:dyDescent="0.25">
      <c r="A213" s="10"/>
      <c r="B213" s="60"/>
      <c r="C213" s="3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s="1" customFormat="1" x14ac:dyDescent="0.25">
      <c r="A214" s="10"/>
      <c r="B214" s="60"/>
      <c r="C214" s="3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s="1" customFormat="1" x14ac:dyDescent="0.25">
      <c r="A215" s="10"/>
      <c r="B215" s="60"/>
      <c r="C215" s="3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s="1" customFormat="1" x14ac:dyDescent="0.25">
      <c r="A216" s="10"/>
      <c r="B216" s="60"/>
      <c r="C216" s="3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s="1" customFormat="1" x14ac:dyDescent="0.25">
      <c r="A217" s="10"/>
      <c r="B217" s="10"/>
      <c r="C217" s="3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s="1" customFormat="1" x14ac:dyDescent="0.25">
      <c r="A218" s="10"/>
      <c r="B218" s="10"/>
      <c r="C218" s="3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s="1" customFormat="1" x14ac:dyDescent="0.25">
      <c r="A219" s="10"/>
      <c r="B219" s="10"/>
      <c r="C219" s="3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s="1" customFormat="1" x14ac:dyDescent="0.25">
      <c r="A220" s="10"/>
      <c r="B220" s="10"/>
      <c r="C220" s="3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s="1" customFormat="1" x14ac:dyDescent="0.25">
      <c r="A221" s="10"/>
      <c r="B221" s="10"/>
      <c r="C221" s="3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s="1" customFormat="1" x14ac:dyDescent="0.25">
      <c r="A222" s="10"/>
      <c r="B222" s="10"/>
      <c r="C222" s="3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s="1" customFormat="1" x14ac:dyDescent="0.25">
      <c r="A223" s="10"/>
      <c r="B223" s="10"/>
      <c r="C223" s="3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s="1" customFormat="1" x14ac:dyDescent="0.25">
      <c r="A224" s="10"/>
      <c r="B224" s="10"/>
      <c r="C224" s="3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s="1" customFormat="1" x14ac:dyDescent="0.25">
      <c r="A225" s="10"/>
      <c r="B225" s="10"/>
      <c r="C225" s="3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s="1" customFormat="1" x14ac:dyDescent="0.25">
      <c r="A226" s="10"/>
      <c r="B226" s="10"/>
      <c r="C226" s="3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s="1" customFormat="1" x14ac:dyDescent="0.25">
      <c r="A227" s="10"/>
      <c r="B227" s="10"/>
      <c r="C227" s="3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s="1" customFormat="1" x14ac:dyDescent="0.25">
      <c r="A228" s="10"/>
      <c r="B228" s="10"/>
      <c r="C228" s="3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s="1" customFormat="1" x14ac:dyDescent="0.25">
      <c r="A229" s="10"/>
      <c r="B229" s="10"/>
      <c r="C229" s="3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s="1" customFormat="1" x14ac:dyDescent="0.25">
      <c r="A230" s="10"/>
      <c r="B230" s="10"/>
      <c r="C230" s="3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s="1" customFormat="1" x14ac:dyDescent="0.25">
      <c r="A231" s="10"/>
      <c r="B231" s="10"/>
      <c r="C231" s="3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s="1" customFormat="1" x14ac:dyDescent="0.25">
      <c r="A232" s="10"/>
      <c r="B232" s="10"/>
      <c r="C232" s="3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s="1" customFormat="1" x14ac:dyDescent="0.25">
      <c r="A233" s="10"/>
      <c r="B233" s="10"/>
      <c r="C233" s="3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s="1" customFormat="1" x14ac:dyDescent="0.25">
      <c r="A234" s="10"/>
      <c r="B234" s="10"/>
      <c r="C234" s="3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s="1" customFormat="1" x14ac:dyDescent="0.25">
      <c r="A235" s="10"/>
      <c r="B235" s="10"/>
      <c r="C235" s="3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s="1" customFormat="1" x14ac:dyDescent="0.25">
      <c r="A236" s="10"/>
      <c r="B236" s="10"/>
      <c r="C236" s="3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s="1" customFormat="1" x14ac:dyDescent="0.25">
      <c r="A237" s="10"/>
      <c r="B237" s="10"/>
      <c r="C237" s="3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s="1" customFormat="1" x14ac:dyDescent="0.25">
      <c r="A238" s="10"/>
      <c r="B238" s="10"/>
      <c r="C238" s="3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s="1" customFormat="1" x14ac:dyDescent="0.25">
      <c r="A239" s="10"/>
      <c r="B239" s="10"/>
      <c r="C239" s="3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s="1" customFormat="1" x14ac:dyDescent="0.25">
      <c r="A240" s="10"/>
      <c r="B240" s="10"/>
      <c r="C240" s="3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s="1" customFormat="1" x14ac:dyDescent="0.25">
      <c r="A241" s="10"/>
      <c r="B241" s="10"/>
      <c r="C241" s="3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s="1" customFormat="1" x14ac:dyDescent="0.25">
      <c r="A242" s="10"/>
      <c r="B242" s="10"/>
      <c r="C242" s="3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s="1" customFormat="1" x14ac:dyDescent="0.25">
      <c r="A243" s="10"/>
      <c r="B243" s="10"/>
      <c r="C243" s="3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s="1" customFormat="1" x14ac:dyDescent="0.25">
      <c r="A244" s="10"/>
      <c r="B244" s="10"/>
      <c r="C244" s="3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s="1" customFormat="1" x14ac:dyDescent="0.25">
      <c r="A245" s="10"/>
      <c r="B245" s="10"/>
      <c r="C245" s="3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s="1" customFormat="1" x14ac:dyDescent="0.25">
      <c r="A246" s="10"/>
      <c r="B246" s="10"/>
      <c r="C246" s="3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s="1" customFormat="1" x14ac:dyDescent="0.25">
      <c r="A247" s="10"/>
      <c r="B247" s="10"/>
      <c r="C247" s="3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s="1" customFormat="1" x14ac:dyDescent="0.25">
      <c r="A248" s="10"/>
      <c r="B248" s="10"/>
      <c r="C248" s="3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s="1" customFormat="1" x14ac:dyDescent="0.25">
      <c r="A249" s="10"/>
      <c r="B249" s="10"/>
      <c r="C249" s="3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s="1" customFormat="1" x14ac:dyDescent="0.25">
      <c r="A250" s="10"/>
      <c r="B250" s="10"/>
      <c r="C250" s="3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s="1" customFormat="1" x14ac:dyDescent="0.25">
      <c r="A251" s="10"/>
      <c r="B251" s="10"/>
      <c r="C251" s="3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s="1" customFormat="1" x14ac:dyDescent="0.25">
      <c r="A252" s="10"/>
      <c r="B252" s="10"/>
      <c r="C252" s="3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s="1" customFormat="1" x14ac:dyDescent="0.25">
      <c r="A253" s="10"/>
      <c r="B253" s="10"/>
      <c r="C253" s="3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s="1" customFormat="1" x14ac:dyDescent="0.25">
      <c r="A254" s="10"/>
      <c r="B254" s="10"/>
      <c r="C254" s="3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s="1" customFormat="1" x14ac:dyDescent="0.25">
      <c r="A255" s="10"/>
      <c r="B255" s="10"/>
      <c r="C255" s="3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s="1" customFormat="1" x14ac:dyDescent="0.25">
      <c r="A256" s="10"/>
      <c r="B256" s="10"/>
      <c r="C256" s="3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s="1" customFormat="1" x14ac:dyDescent="0.25">
      <c r="A257" s="10"/>
      <c r="B257" s="10"/>
      <c r="C257" s="3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s="1" customFormat="1" x14ac:dyDescent="0.25">
      <c r="A258" s="10"/>
      <c r="B258" s="10"/>
      <c r="C258" s="3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s="1" customFormat="1" x14ac:dyDescent="0.25">
      <c r="A259" s="10"/>
      <c r="B259" s="10"/>
      <c r="C259" s="3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s="1" customFormat="1" x14ac:dyDescent="0.25">
      <c r="A260" s="10"/>
      <c r="B260" s="10"/>
      <c r="C260" s="3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s="1" customFormat="1" x14ac:dyDescent="0.25">
      <c r="A261" s="10"/>
      <c r="B261" s="10"/>
      <c r="C261" s="3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s="1" customFormat="1" x14ac:dyDescent="0.25">
      <c r="A262" s="10"/>
      <c r="B262" s="10"/>
      <c r="C262" s="3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s="1" customFormat="1" x14ac:dyDescent="0.25">
      <c r="A263" s="10"/>
      <c r="B263" s="10"/>
      <c r="C263" s="3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s="1" customFormat="1" x14ac:dyDescent="0.25">
      <c r="A264" s="10"/>
      <c r="B264" s="10"/>
      <c r="C264" s="3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s="1" customFormat="1" x14ac:dyDescent="0.25">
      <c r="A265" s="10"/>
      <c r="B265" s="10"/>
      <c r="C265" s="3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s="1" customFormat="1" x14ac:dyDescent="0.25">
      <c r="A266" s="10"/>
      <c r="B266" s="10"/>
      <c r="C266" s="3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s="1" customFormat="1" x14ac:dyDescent="0.25">
      <c r="A267" s="10"/>
      <c r="B267" s="10"/>
      <c r="C267" s="3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s="1" customFormat="1" x14ac:dyDescent="0.25">
      <c r="A268" s="10"/>
      <c r="B268" s="10"/>
      <c r="C268" s="3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s="1" customFormat="1" x14ac:dyDescent="0.25">
      <c r="A269" s="10"/>
      <c r="B269" s="10"/>
      <c r="C269" s="3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s="1" customFormat="1" x14ac:dyDescent="0.25">
      <c r="A270" s="10"/>
      <c r="B270" s="10"/>
      <c r="C270" s="3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s="1" customFormat="1" x14ac:dyDescent="0.25">
      <c r="A271" s="10"/>
      <c r="B271" s="10"/>
      <c r="C271" s="3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s="1" customFormat="1" x14ac:dyDescent="0.25">
      <c r="A272" s="10"/>
      <c r="B272" s="10"/>
      <c r="C272" s="3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s="1" customFormat="1" x14ac:dyDescent="0.25">
      <c r="A273" s="10"/>
      <c r="B273" s="10"/>
      <c r="C273" s="3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s="1" customFormat="1" x14ac:dyDescent="0.25">
      <c r="A274" s="10"/>
      <c r="B274" s="10"/>
      <c r="C274" s="3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s="1" customFormat="1" x14ac:dyDescent="0.25">
      <c r="A275" s="10"/>
      <c r="B275" s="10"/>
      <c r="C275" s="3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s="1" customFormat="1" x14ac:dyDescent="0.25">
      <c r="A276" s="10"/>
      <c r="B276" s="10"/>
      <c r="C276" s="3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s="1" customFormat="1" x14ac:dyDescent="0.25">
      <c r="A277" s="10"/>
      <c r="B277" s="10"/>
      <c r="C277" s="3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s="1" customFormat="1" x14ac:dyDescent="0.25">
      <c r="A278" s="10"/>
      <c r="B278" s="10"/>
      <c r="C278" s="3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s="1" customFormat="1" x14ac:dyDescent="0.25">
      <c r="A279" s="10"/>
      <c r="B279" s="10"/>
      <c r="C279" s="3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s="1" customFormat="1" x14ac:dyDescent="0.25">
      <c r="A280" s="10"/>
      <c r="B280" s="10"/>
      <c r="C280" s="3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s="1" customFormat="1" x14ac:dyDescent="0.25">
      <c r="A281" s="10"/>
      <c r="B281" s="10"/>
      <c r="C281" s="3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s="1" customFormat="1" x14ac:dyDescent="0.25">
      <c r="A282" s="10"/>
      <c r="B282" s="10"/>
      <c r="C282" s="3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s="1" customFormat="1" x14ac:dyDescent="0.25">
      <c r="A283" s="10"/>
      <c r="B283" s="10"/>
      <c r="C283" s="3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s="1" customFormat="1" x14ac:dyDescent="0.25">
      <c r="A284" s="10"/>
      <c r="B284" s="10"/>
      <c r="C284" s="3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s="1" customFormat="1" x14ac:dyDescent="0.25">
      <c r="A285" s="10"/>
      <c r="B285" s="10"/>
      <c r="C285" s="3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s="1" customFormat="1" x14ac:dyDescent="0.25">
      <c r="A286" s="10"/>
      <c r="B286" s="10"/>
      <c r="C286" s="3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s="1" customFormat="1" x14ac:dyDescent="0.25">
      <c r="A287" s="10"/>
      <c r="B287" s="10"/>
      <c r="C287" s="3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s="1" customFormat="1" x14ac:dyDescent="0.25">
      <c r="A288" s="10"/>
      <c r="B288" s="10"/>
      <c r="C288" s="3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s="1" customFormat="1" x14ac:dyDescent="0.25">
      <c r="A289" s="10"/>
      <c r="B289" s="10"/>
      <c r="C289" s="3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s="1" customFormat="1" x14ac:dyDescent="0.25">
      <c r="A290" s="10"/>
      <c r="B290" s="10"/>
      <c r="C290" s="3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s="1" customFormat="1" x14ac:dyDescent="0.25">
      <c r="A291" s="10"/>
      <c r="B291" s="10"/>
      <c r="C291" s="3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s="1" customFormat="1" x14ac:dyDescent="0.25">
      <c r="A292" s="10"/>
      <c r="B292" s="10"/>
      <c r="C292" s="3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s="1" customFormat="1" x14ac:dyDescent="0.25">
      <c r="A293" s="10"/>
      <c r="B293" s="10"/>
      <c r="C293" s="3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s="1" customFormat="1" x14ac:dyDescent="0.25">
      <c r="A294" s="10"/>
      <c r="B294" s="10"/>
      <c r="C294" s="3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s="1" customFormat="1" x14ac:dyDescent="0.25">
      <c r="A295" s="10"/>
      <c r="B295" s="10"/>
      <c r="C295" s="3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s="1" customFormat="1" x14ac:dyDescent="0.25">
      <c r="A296" s="10"/>
      <c r="B296" s="10"/>
      <c r="C296" s="3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s="1" customFormat="1" x14ac:dyDescent="0.25">
      <c r="A297" s="10"/>
      <c r="B297" s="10"/>
      <c r="C297" s="3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s="1" customFormat="1" x14ac:dyDescent="0.25">
      <c r="A298" s="10"/>
      <c r="B298" s="10"/>
      <c r="C298" s="3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s="1" customFormat="1" x14ac:dyDescent="0.25">
      <c r="A299" s="10"/>
      <c r="B299" s="10"/>
      <c r="C299" s="3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s="1" customFormat="1" x14ac:dyDescent="0.25">
      <c r="A300" s="10"/>
      <c r="B300" s="10"/>
      <c r="C300" s="3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s="1" customFormat="1" x14ac:dyDescent="0.25">
      <c r="A301" s="10"/>
      <c r="B301" s="10"/>
      <c r="C301" s="3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s="1" customFormat="1" x14ac:dyDescent="0.25">
      <c r="A302" s="10"/>
      <c r="B302" s="10"/>
      <c r="C302" s="3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s="1" customFormat="1" x14ac:dyDescent="0.25">
      <c r="A303" s="10"/>
      <c r="B303" s="10"/>
      <c r="C303" s="3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s="1" customFormat="1" x14ac:dyDescent="0.25">
      <c r="A304" s="10"/>
      <c r="B304" s="10"/>
      <c r="C304" s="3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s="1" customFormat="1" x14ac:dyDescent="0.25">
      <c r="A305" s="10"/>
      <c r="B305" s="10"/>
      <c r="C305" s="3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s="1" customFormat="1" x14ac:dyDescent="0.25">
      <c r="A306" s="10"/>
      <c r="B306" s="10"/>
      <c r="C306" s="3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s="1" customFormat="1" x14ac:dyDescent="0.25">
      <c r="A307" s="10"/>
      <c r="B307" s="10"/>
      <c r="C307" s="3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s="1" customFormat="1" x14ac:dyDescent="0.25">
      <c r="A308" s="10"/>
      <c r="B308" s="10"/>
      <c r="C308" s="3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s="1" customFormat="1" x14ac:dyDescent="0.25">
      <c r="A309" s="10"/>
      <c r="B309" s="10"/>
      <c r="C309" s="3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s="1" customFormat="1" x14ac:dyDescent="0.25">
      <c r="A310" s="10"/>
      <c r="B310" s="10"/>
      <c r="C310" s="3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s="1" customFormat="1" x14ac:dyDescent="0.25">
      <c r="A311" s="10"/>
      <c r="B311" s="10"/>
      <c r="C311" s="3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s="1" customFormat="1" x14ac:dyDescent="0.25">
      <c r="A312" s="10"/>
      <c r="B312" s="10"/>
      <c r="C312" s="3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s="1" customFormat="1" x14ac:dyDescent="0.25">
      <c r="A313" s="10"/>
      <c r="B313" s="10"/>
      <c r="C313" s="3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s="1" customFormat="1" x14ac:dyDescent="0.25">
      <c r="A314" s="10"/>
      <c r="B314" s="10"/>
      <c r="C314" s="3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s="1" customFormat="1" x14ac:dyDescent="0.25">
      <c r="A315" s="10"/>
      <c r="B315" s="10"/>
      <c r="C315" s="3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s="1" customFormat="1" x14ac:dyDescent="0.25">
      <c r="A316" s="10"/>
      <c r="B316" s="10"/>
      <c r="C316" s="3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s="1" customFormat="1" x14ac:dyDescent="0.25">
      <c r="A317" s="10"/>
      <c r="B317" s="10"/>
      <c r="C317" s="3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s="1" customFormat="1" x14ac:dyDescent="0.25">
      <c r="A318" s="10"/>
      <c r="B318" s="10"/>
      <c r="C318" s="3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s="1" customFormat="1" x14ac:dyDescent="0.25">
      <c r="A319" s="10"/>
      <c r="B319" s="10"/>
      <c r="C319" s="3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s="1" customFormat="1" x14ac:dyDescent="0.25">
      <c r="A320" s="10"/>
      <c r="B320" s="10"/>
      <c r="C320" s="3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s="1" customFormat="1" x14ac:dyDescent="0.25">
      <c r="A321" s="10"/>
      <c r="B321" s="10"/>
      <c r="C321" s="3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s="1" customFormat="1" x14ac:dyDescent="0.25">
      <c r="A322" s="10"/>
      <c r="B322" s="10"/>
      <c r="C322" s="3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s="1" customFormat="1" x14ac:dyDescent="0.25">
      <c r="A323" s="10"/>
      <c r="B323" s="10"/>
      <c r="C323" s="3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s="1" customFormat="1" x14ac:dyDescent="0.25">
      <c r="A324" s="10"/>
      <c r="B324" s="10"/>
      <c r="C324" s="3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s="1" customFormat="1" x14ac:dyDescent="0.25">
      <c r="A325" s="10"/>
      <c r="B325" s="10"/>
      <c r="C325" s="3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s="1" customFormat="1" x14ac:dyDescent="0.25">
      <c r="A326" s="10"/>
      <c r="B326" s="10"/>
      <c r="C326" s="3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s="1" customFormat="1" x14ac:dyDescent="0.25">
      <c r="A327" s="10"/>
      <c r="B327" s="10"/>
      <c r="C327" s="3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s="1" customFormat="1" x14ac:dyDescent="0.25">
      <c r="A328" s="10"/>
      <c r="B328" s="10"/>
      <c r="C328" s="3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s="1" customFormat="1" x14ac:dyDescent="0.25">
      <c r="A329" s="10"/>
      <c r="B329" s="10"/>
      <c r="C329" s="3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s="1" customFormat="1" x14ac:dyDescent="0.25">
      <c r="A330" s="10"/>
      <c r="B330" s="10"/>
      <c r="C330" s="3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s="1" customFormat="1" x14ac:dyDescent="0.25">
      <c r="A331" s="10"/>
      <c r="B331" s="10"/>
      <c r="C331" s="3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s="1" customFormat="1" x14ac:dyDescent="0.25">
      <c r="A332" s="10"/>
      <c r="B332" s="10"/>
      <c r="C332" s="3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s="1" customFormat="1" x14ac:dyDescent="0.25">
      <c r="A333" s="10"/>
      <c r="B333" s="10"/>
      <c r="C333" s="3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s="1" customFormat="1" x14ac:dyDescent="0.25">
      <c r="A334" s="10"/>
      <c r="B334" s="10"/>
      <c r="C334" s="3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s="1" customFormat="1" x14ac:dyDescent="0.25">
      <c r="A335" s="10"/>
      <c r="B335" s="10"/>
      <c r="C335" s="3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s="1" customFormat="1" x14ac:dyDescent="0.25">
      <c r="A336" s="10"/>
      <c r="B336" s="10"/>
      <c r="C336" s="3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s="1" customFormat="1" x14ac:dyDescent="0.25">
      <c r="A337" s="10"/>
      <c r="B337" s="10"/>
      <c r="C337" s="3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s="1" customFormat="1" x14ac:dyDescent="0.25">
      <c r="A338" s="10"/>
      <c r="B338" s="10"/>
      <c r="C338" s="3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s="1" customFormat="1" x14ac:dyDescent="0.25">
      <c r="A339" s="10"/>
      <c r="B339" s="10"/>
      <c r="C339" s="3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s="1" customFormat="1" x14ac:dyDescent="0.25">
      <c r="A340" s="10"/>
      <c r="B340" s="10"/>
      <c r="C340" s="3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s="1" customFormat="1" x14ac:dyDescent="0.25">
      <c r="A341" s="10"/>
      <c r="B341" s="10"/>
      <c r="C341" s="3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s="1" customFormat="1" x14ac:dyDescent="0.25">
      <c r="A342" s="10"/>
      <c r="B342" s="10"/>
      <c r="C342" s="3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s="1" customFormat="1" x14ac:dyDescent="0.25">
      <c r="A343" s="10"/>
      <c r="B343" s="10"/>
      <c r="C343" s="3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s="1" customFormat="1" x14ac:dyDescent="0.25">
      <c r="A344" s="10"/>
      <c r="B344" s="10"/>
      <c r="C344" s="3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s="1" customFormat="1" x14ac:dyDescent="0.25">
      <c r="A345" s="10"/>
      <c r="B345" s="10"/>
      <c r="C345" s="3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s="1" customFormat="1" x14ac:dyDescent="0.25">
      <c r="A346" s="10"/>
      <c r="B346" s="10"/>
      <c r="C346" s="3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s="1" customFormat="1" x14ac:dyDescent="0.25">
      <c r="A347" s="10"/>
      <c r="B347" s="10"/>
      <c r="C347" s="3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s="1" customFormat="1" x14ac:dyDescent="0.25">
      <c r="A348" s="10"/>
      <c r="B348" s="10"/>
      <c r="C348" s="3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s="1" customFormat="1" x14ac:dyDescent="0.25">
      <c r="A349" s="10"/>
      <c r="B349" s="10"/>
      <c r="C349" s="3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s="1" customFormat="1" x14ac:dyDescent="0.25">
      <c r="A350" s="10"/>
      <c r="B350" s="10"/>
      <c r="C350" s="3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s="1" customFormat="1" x14ac:dyDescent="0.25">
      <c r="A351" s="10"/>
      <c r="B351" s="10"/>
      <c r="C351" s="3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s="1" customFormat="1" x14ac:dyDescent="0.25">
      <c r="A352" s="10"/>
      <c r="B352" s="10"/>
      <c r="C352" s="3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s="1" customFormat="1" x14ac:dyDescent="0.25">
      <c r="A353" s="10"/>
      <c r="B353" s="10"/>
      <c r="C353" s="3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s="1" customFormat="1" x14ac:dyDescent="0.25">
      <c r="A354" s="10"/>
      <c r="B354" s="10"/>
      <c r="C354" s="3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s="1" customFormat="1" x14ac:dyDescent="0.25">
      <c r="A355" s="10"/>
      <c r="B355" s="10"/>
      <c r="C355" s="3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s="1" customFormat="1" x14ac:dyDescent="0.25">
      <c r="A356" s="10"/>
      <c r="B356" s="10"/>
      <c r="C356" s="3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s="1" customFormat="1" x14ac:dyDescent="0.25">
      <c r="A357" s="10"/>
      <c r="B357" s="10"/>
      <c r="C357" s="3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s="1" customFormat="1" x14ac:dyDescent="0.25">
      <c r="A358" s="10"/>
      <c r="B358" s="10"/>
      <c r="C358" s="3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s="1" customFormat="1" x14ac:dyDescent="0.25">
      <c r="A359" s="10"/>
      <c r="B359" s="10"/>
      <c r="C359" s="3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s="1" customFormat="1" x14ac:dyDescent="0.25">
      <c r="A360" s="10"/>
      <c r="B360" s="10"/>
      <c r="C360" s="3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s="1" customFormat="1" x14ac:dyDescent="0.25">
      <c r="A361" s="10"/>
      <c r="B361" s="10"/>
      <c r="C361" s="3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s="1" customFormat="1" x14ac:dyDescent="0.25">
      <c r="A362" s="10"/>
      <c r="B362" s="10"/>
      <c r="C362" s="3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</sheetData>
  <mergeCells count="109">
    <mergeCell ref="A186:D186"/>
    <mergeCell ref="A202:A205"/>
    <mergeCell ref="B202:B205"/>
    <mergeCell ref="C202:C205"/>
    <mergeCell ref="A187:A201"/>
    <mergeCell ref="B187:B201"/>
    <mergeCell ref="C187:C189"/>
    <mergeCell ref="C190:C192"/>
    <mergeCell ref="C193:C195"/>
    <mergeCell ref="C196:C198"/>
    <mergeCell ref="C199:C201"/>
    <mergeCell ref="A174:A185"/>
    <mergeCell ref="B174:B185"/>
    <mergeCell ref="C174:C176"/>
    <mergeCell ref="C177:C179"/>
    <mergeCell ref="C180:C182"/>
    <mergeCell ref="C183:C185"/>
    <mergeCell ref="A150:A161"/>
    <mergeCell ref="C162:C164"/>
    <mergeCell ref="C165:C167"/>
    <mergeCell ref="C168:C170"/>
    <mergeCell ref="C171:C173"/>
    <mergeCell ref="B162:B173"/>
    <mergeCell ref="A162:A173"/>
    <mergeCell ref="A147:A149"/>
    <mergeCell ref="B147:B149"/>
    <mergeCell ref="C147:C149"/>
    <mergeCell ref="C150:C152"/>
    <mergeCell ref="C159:C161"/>
    <mergeCell ref="C153:C155"/>
    <mergeCell ref="C156:C158"/>
    <mergeCell ref="B150:B161"/>
    <mergeCell ref="A138:A146"/>
    <mergeCell ref="B138:B146"/>
    <mergeCell ref="C144:C146"/>
    <mergeCell ref="C138:C140"/>
    <mergeCell ref="C141:C143"/>
    <mergeCell ref="A122:D122"/>
    <mergeCell ref="A123:A137"/>
    <mergeCell ref="B123:B137"/>
    <mergeCell ref="C123:C125"/>
    <mergeCell ref="C126:C128"/>
    <mergeCell ref="C129:C131"/>
    <mergeCell ref="C132:C134"/>
    <mergeCell ref="C135:C137"/>
    <mergeCell ref="C119:C121"/>
    <mergeCell ref="C110:C112"/>
    <mergeCell ref="B110:B121"/>
    <mergeCell ref="A110:A121"/>
    <mergeCell ref="C113:C115"/>
    <mergeCell ref="C116:C118"/>
    <mergeCell ref="C98:C100"/>
    <mergeCell ref="C101:C103"/>
    <mergeCell ref="C104:C106"/>
    <mergeCell ref="C107:C109"/>
    <mergeCell ref="A98:A109"/>
    <mergeCell ref="B98:B109"/>
    <mergeCell ref="C80:C87"/>
    <mergeCell ref="A71:A96"/>
    <mergeCell ref="B71:B96"/>
    <mergeCell ref="C88:C96"/>
    <mergeCell ref="C63:C65"/>
    <mergeCell ref="B63:B65"/>
    <mergeCell ref="B66:B70"/>
    <mergeCell ref="C66:C70"/>
    <mergeCell ref="A63:A70"/>
    <mergeCell ref="C71:C79"/>
    <mergeCell ref="A50:D50"/>
    <mergeCell ref="C60:C62"/>
    <mergeCell ref="A51:A62"/>
    <mergeCell ref="B51:B62"/>
    <mergeCell ref="C51:C53"/>
    <mergeCell ref="C54:C56"/>
    <mergeCell ref="C57:C59"/>
    <mergeCell ref="C44:C46"/>
    <mergeCell ref="C47:C49"/>
    <mergeCell ref="B38:B49"/>
    <mergeCell ref="A38:A49"/>
    <mergeCell ref="A35:A36"/>
    <mergeCell ref="A37:D37"/>
    <mergeCell ref="C38:C40"/>
    <mergeCell ref="C41:C43"/>
    <mergeCell ref="C32:C34"/>
    <mergeCell ref="A20:A34"/>
    <mergeCell ref="B20:B34"/>
    <mergeCell ref="C20:C22"/>
    <mergeCell ref="C23:C25"/>
    <mergeCell ref="C26:C28"/>
    <mergeCell ref="C29:C31"/>
    <mergeCell ref="A4:D4"/>
    <mergeCell ref="C17:C19"/>
    <mergeCell ref="C5:C7"/>
    <mergeCell ref="C8:C10"/>
    <mergeCell ref="C11:C13"/>
    <mergeCell ref="C14:C16"/>
    <mergeCell ref="B5:B19"/>
    <mergeCell ref="A5:A19"/>
    <mergeCell ref="J1:J2"/>
    <mergeCell ref="K1:K2"/>
    <mergeCell ref="L1:L2"/>
    <mergeCell ref="M1:M2"/>
    <mergeCell ref="N1:N2"/>
    <mergeCell ref="O1:O2"/>
    <mergeCell ref="C1:C3"/>
    <mergeCell ref="D1:D3"/>
    <mergeCell ref="E1:F2"/>
    <mergeCell ref="G1:G2"/>
    <mergeCell ref="H1:H2"/>
    <mergeCell ref="I1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tabel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Kätlin Juuram</cp:lastModifiedBy>
  <dcterms:created xsi:type="dcterms:W3CDTF">2018-01-19T09:57:11Z</dcterms:created>
  <dcterms:modified xsi:type="dcterms:W3CDTF">2018-04-17T07:42:43Z</dcterms:modified>
</cp:coreProperties>
</file>